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filterPrivacy="1" defaultThemeVersion="124226"/>
  <xr:revisionPtr revIDLastSave="0" documentId="8_{8F00295B-318B-4841-864A-39ED47110A2E}" xr6:coauthVersionLast="43" xr6:coauthVersionMax="43" xr10:uidLastSave="{00000000-0000-0000-0000-000000000000}"/>
  <bookViews>
    <workbookView xWindow="-120" yWindow="-120" windowWidth="29040" windowHeight="15840" tabRatio="782" xr2:uid="{00000000-000D-0000-FFFF-FFFF00000000}"/>
  </bookViews>
  <sheets>
    <sheet name="2022 оны ХАА-ны дэлгэрэнгүй" sheetId="6" r:id="rId1"/>
    <sheet name="2022 оны ХАА-ныХураангуй тайлан" sheetId="5" r:id="rId2"/>
  </sheets>
  <definedNames>
    <definedName name="_xlnm._FilterDatabase" localSheetId="0" hidden="1">'2022 оны ХАА-ны дэлгэрэнгүй'!$A$5:$AB$130</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W20" i="5" l="1"/>
  <c r="Y20" i="5"/>
  <c r="AA20" i="5"/>
  <c r="AC20" i="5"/>
  <c r="AE20" i="5"/>
  <c r="V20" i="5"/>
  <c r="AY20" i="5"/>
  <c r="AV20" i="5"/>
  <c r="AU20" i="5"/>
  <c r="AL20" i="5"/>
  <c r="P20" i="5"/>
  <c r="AK20" i="5"/>
  <c r="AR20" i="5"/>
  <c r="AQ20" i="5"/>
  <c r="N114" i="6"/>
  <c r="N110" i="6"/>
  <c r="N66" i="6"/>
  <c r="N26" i="6"/>
  <c r="N20" i="6"/>
  <c r="N14" i="6"/>
  <c r="N105" i="6" l="1"/>
  <c r="N82" i="6"/>
  <c r="N74" i="6"/>
  <c r="N44" i="6" l="1"/>
  <c r="N28" i="6"/>
  <c r="AF20" i="5" l="1"/>
  <c r="N37" i="6"/>
  <c r="N115" i="6"/>
  <c r="N104" i="6"/>
  <c r="N75" i="6"/>
  <c r="N18" i="6" l="1"/>
  <c r="AX20" i="5" l="1"/>
  <c r="AW20" i="5"/>
  <c r="AT20" i="5"/>
  <c r="AX21" i="5" s="1"/>
  <c r="AS20" i="5"/>
  <c r="AW21" i="5" s="1"/>
  <c r="AP20" i="5"/>
  <c r="AO20" i="5"/>
  <c r="AN20" i="5"/>
  <c r="AM20" i="5"/>
  <c r="AJ20" i="5"/>
  <c r="AI20" i="5"/>
  <c r="AH20" i="5"/>
  <c r="AG20" i="5"/>
  <c r="AG21" i="5" s="1"/>
  <c r="AY21" i="5" s="1"/>
  <c r="AD20" i="5"/>
  <c r="AB20" i="5"/>
  <c r="Z20" i="5"/>
  <c r="X20" i="5"/>
  <c r="U20" i="5"/>
  <c r="T20" i="5"/>
  <c r="S20" i="5"/>
  <c r="O20" i="5"/>
  <c r="N20" i="5"/>
  <c r="M20" i="5"/>
  <c r="O21" i="5" s="1"/>
  <c r="L20" i="5"/>
  <c r="K20" i="5"/>
  <c r="J20" i="5"/>
  <c r="I20" i="5"/>
  <c r="L21" i="5" s="1"/>
  <c r="O22" i="5" s="1"/>
  <c r="E20" i="5"/>
  <c r="C20" i="5"/>
  <c r="Q16" i="5"/>
  <c r="N63" i="6"/>
  <c r="Q13" i="5"/>
  <c r="Q12" i="5"/>
  <c r="Q20" i="5" s="1"/>
  <c r="AA89" i="6"/>
  <c r="Z89" i="6"/>
  <c r="Y89" i="6"/>
  <c r="X89" i="6"/>
  <c r="W89" i="6"/>
  <c r="V89" i="6"/>
  <c r="L89" i="6"/>
  <c r="I89" i="6"/>
  <c r="H89" i="6"/>
  <c r="N79" i="6"/>
  <c r="N78" i="6"/>
  <c r="N35" i="6"/>
  <c r="N33" i="6"/>
  <c r="N19" i="6"/>
  <c r="AR23" i="5" l="1"/>
  <c r="AQ23" i="5"/>
  <c r="AQ24" i="5" s="1"/>
  <c r="AR24" i="5"/>
  <c r="N12" i="6"/>
  <c r="AB129" i="6" l="1"/>
  <c r="V125" i="6"/>
  <c r="AB121" i="6"/>
  <c r="AA121" i="6"/>
  <c r="Z121" i="6"/>
  <c r="Y121" i="6"/>
  <c r="X121" i="6"/>
  <c r="W121" i="6"/>
  <c r="V121" i="6"/>
  <c r="L121" i="6"/>
  <c r="N112" i="6"/>
  <c r="N121" i="6" s="1"/>
  <c r="AA107" i="6"/>
  <c r="Z107" i="6"/>
  <c r="Y107" i="6"/>
  <c r="X107" i="6"/>
  <c r="W107" i="6"/>
  <c r="V107" i="6"/>
  <c r="L107" i="6"/>
  <c r="I107" i="6"/>
  <c r="R16" i="5" s="1"/>
  <c r="H107" i="6"/>
  <c r="N102" i="6"/>
  <c r="N101" i="6"/>
  <c r="L98" i="6"/>
  <c r="L99" i="6" s="1"/>
  <c r="I98" i="6"/>
  <c r="H98" i="6"/>
  <c r="N91" i="6"/>
  <c r="N98" i="6" s="1"/>
  <c r="I99" i="6"/>
  <c r="H99" i="6"/>
  <c r="N76" i="6"/>
  <c r="N89" i="6" s="1"/>
  <c r="N99" i="6" s="1"/>
  <c r="V58" i="6"/>
  <c r="N107" i="6" l="1"/>
  <c r="N45" i="6"/>
  <c r="L23" i="6" l="1"/>
  <c r="N22" i="6"/>
  <c r="N13" i="6"/>
  <c r="AA128" i="6" l="1"/>
  <c r="AA129" i="6" s="1"/>
  <c r="Z128" i="6"/>
  <c r="Z129" i="6" s="1"/>
  <c r="Y128" i="6"/>
  <c r="Y129" i="6" s="1"/>
  <c r="X128" i="6"/>
  <c r="X129" i="6" s="1"/>
  <c r="W128" i="6"/>
  <c r="W129" i="6" s="1"/>
  <c r="V128" i="6"/>
  <c r="V129" i="6" s="1"/>
  <c r="AA98" i="6"/>
  <c r="Z98" i="6"/>
  <c r="Y98" i="6"/>
  <c r="X98" i="6"/>
  <c r="W98" i="6"/>
  <c r="V98" i="6"/>
  <c r="AA58" i="6"/>
  <c r="Z58" i="6"/>
  <c r="Y58" i="6"/>
  <c r="X58" i="6"/>
  <c r="W58" i="6"/>
  <c r="V50" i="6"/>
  <c r="AA23" i="6"/>
  <c r="Z23" i="6"/>
  <c r="Y23" i="6"/>
  <c r="X23" i="6"/>
  <c r="W23" i="6"/>
  <c r="V23" i="6"/>
  <c r="AA50" i="6"/>
  <c r="Z50" i="6"/>
  <c r="Y50" i="6"/>
  <c r="X50" i="6"/>
  <c r="W50" i="6"/>
  <c r="W99" i="6" l="1"/>
  <c r="W130" i="6" s="1"/>
  <c r="AA99" i="6"/>
  <c r="AA130" i="6" s="1"/>
  <c r="X99" i="6"/>
  <c r="X130" i="6" s="1"/>
  <c r="Y99" i="6"/>
  <c r="Y130" i="6" s="1"/>
  <c r="V99" i="6"/>
  <c r="V130" i="6" s="1"/>
  <c r="Z99" i="6"/>
  <c r="Z130" i="6" s="1"/>
  <c r="AA131" i="6" l="1"/>
  <c r="L58" i="6" l="1"/>
  <c r="I58" i="6"/>
  <c r="H58" i="6"/>
  <c r="L50" i="6"/>
  <c r="I50" i="6"/>
  <c r="H50" i="6"/>
  <c r="H23" i="6"/>
  <c r="R13" i="5" l="1"/>
  <c r="L128" i="6"/>
  <c r="I128" i="6"/>
  <c r="H128" i="6"/>
  <c r="N125" i="6"/>
  <c r="L125" i="6"/>
  <c r="L129" i="6" s="1"/>
  <c r="L130" i="6" s="1"/>
  <c r="I125" i="6"/>
  <c r="I129" i="6" s="1"/>
  <c r="H125" i="6"/>
  <c r="H129" i="6" s="1"/>
  <c r="I121" i="6"/>
  <c r="H121" i="6"/>
  <c r="D17" i="5" s="1"/>
  <c r="D20" i="5" s="1"/>
  <c r="I23" i="6"/>
  <c r="R12" i="5" s="1"/>
  <c r="R20" i="5" s="1"/>
  <c r="I130" i="6" l="1"/>
  <c r="H130" i="6"/>
  <c r="N23" i="6"/>
  <c r="N50" i="6"/>
  <c r="N58" i="6"/>
  <c r="N128" i="6"/>
  <c r="N129" i="6" s="1"/>
  <c r="N130" i="6" l="1"/>
  <c r="U21" i="5" l="1"/>
  <c r="T21" i="5"/>
  <c r="S21" i="5"/>
  <c r="H20" i="5"/>
  <c r="G20" i="5"/>
  <c r="F20" i="5"/>
  <c r="H21" i="5" s="1"/>
  <c r="S22" i="5" l="1"/>
  <c r="T22" i="5"/>
  <c r="H22" i="5"/>
  <c r="O23" i="5" l="1"/>
</calcChain>
</file>

<file path=xl/sharedStrings.xml><?xml version="1.0" encoding="utf-8"?>
<sst xmlns="http://schemas.openxmlformats.org/spreadsheetml/2006/main" count="1201" uniqueCount="592">
  <si>
    <t>НТШ</t>
  </si>
  <si>
    <t>ХА</t>
  </si>
  <si>
    <t>Тайлбар, тодруулга</t>
  </si>
  <si>
    <t>цахим</t>
  </si>
  <si>
    <t>ШХА</t>
  </si>
  <si>
    <t>Батлагдсан төсөвт өртөг (мян.төг)</t>
  </si>
  <si>
    <t>Гэрээний дүн (мян.төг)</t>
  </si>
  <si>
    <t>Гүйцэтгэгчийн нэр, гэрээний дугаар</t>
  </si>
  <si>
    <t>Үнэлгээний хороо байгуулсан огноо</t>
  </si>
  <si>
    <t>Гэрээ байгуулах эрх олгосон огноо</t>
  </si>
  <si>
    <t>Гэрээ дуусгаж дүгнэсэн огноо</t>
  </si>
  <si>
    <t>Цахим эсэх</t>
  </si>
  <si>
    <t>Төрөл</t>
  </si>
  <si>
    <t>Ажил</t>
  </si>
  <si>
    <t>Бараа</t>
  </si>
  <si>
    <t>ХЯНАСАН:</t>
  </si>
  <si>
    <t>БОЛОВСРУУЛСАН:</t>
  </si>
  <si>
    <t>ГШБ</t>
  </si>
  <si>
    <t>Хавсралт 02</t>
  </si>
  <si>
    <t>д/д</t>
  </si>
  <si>
    <t>Санхүүжилтийн эх үүсвэр</t>
  </si>
  <si>
    <t>ХАА-ны төрөл</t>
  </si>
  <si>
    <t>ХАА-нд мөрдөх журам</t>
  </si>
  <si>
    <t>ҮХороо байгуулсан тоо</t>
  </si>
  <si>
    <t>ЗОХИОН БАЙГУУЛАГДАЖ БУЙ ТӨСӨЛ АРГА ХЭМЖЭЭНИЙ ЯВЦ</t>
  </si>
  <si>
    <t>Цахим хэлбэрээр зарласан төсөл, арга хэмжээний тоо /Тендер зарласан ажлаар/</t>
  </si>
  <si>
    <t>Хэрэгжилтийн хувь</t>
  </si>
  <si>
    <t>Тоо</t>
  </si>
  <si>
    <t>Мөнгөн дүн (мян.төг)</t>
  </si>
  <si>
    <t>Зөвлөх</t>
  </si>
  <si>
    <t>ШС</t>
  </si>
  <si>
    <t>Гэрээ байгуулагдсан төсөл арга хэмжээ</t>
  </si>
  <si>
    <t>Захиалагчаас-зураг төсөв, ажлын даалгавар, ТЭЗҮ ирүүлээгүй төсөл арга хэмжээ</t>
  </si>
  <si>
    <t>Гэрээ байгуулуулахаар-Захиалагчид хүргүүлсэн төсөл, арга хэмжээ</t>
  </si>
  <si>
    <t>Захиалагч шалгарсан аж ахуйн нэгжтэй гэрээ байгуулсан төсөл, арга хэмжээ</t>
  </si>
  <si>
    <t>Нийт төсөвт өртөг (мян.төг)</t>
  </si>
  <si>
    <t>Гэрээ байгуулагдсан нийт өртөг (мян.төг)</t>
  </si>
  <si>
    <t>Хэмнэлт (мян.төг)</t>
  </si>
  <si>
    <t>ХУДАЛДАН АВАЛТЫН АЖЛЫН ДҮН</t>
  </si>
  <si>
    <t>Шалгах</t>
  </si>
  <si>
    <t>Улсын төсвийн хөрөнгө оруулалтаар хэрэгжүүлэх</t>
  </si>
  <si>
    <t>Аймгийн Замын сангийн хөрөнгө оруулалтаар хэрэгжүүлэх</t>
  </si>
  <si>
    <t>Салбар</t>
  </si>
  <si>
    <t>Тендерийн баримт бичиг боловсруулж /дахин зарлахаар/ буй, захиалагчаас ажлын тоо хэмжээг шинэчлэх төсөл арга хэмжээ</t>
  </si>
  <si>
    <t>Худалдан авах ажиллагаа зохион байгуулагдахгүй ГШБ/ШХА/ШС төсөл, арга хэмжээ</t>
  </si>
  <si>
    <t>Бусад шалтгаанаар зохион байгуулагдаагүй төсөл арга хэмжээ /ТЕЗ болон захиалагчийн шийдвэрээр зогсоосон/</t>
  </si>
  <si>
    <t>ХАААЛБАНЫ ДАРГА                                       А. ЗОРИГОО</t>
  </si>
  <si>
    <t>ЗОХИОН БАЙГУУЛАГДААГҮЙ ХҮЛЭЭГДЭЖ БУЙ,  ЗОГСООСОН ТӨСӨЛ АРГА ХЭМЖЭЭНИЙ ШАЛТГААН</t>
  </si>
  <si>
    <t>№</t>
  </si>
  <si>
    <t>Худалдан авах бараа, ажил, үйлчилгээний санхүүжилтийн эх үүсвэр, нэр, төрөл, тоо хэмжээ, хүчин чадал, багцлалт</t>
  </si>
  <si>
    <t>Хугацаа</t>
  </si>
  <si>
    <t>Эрх шилжүүлэх эсэх /ТЕЗ-н нэр/</t>
  </si>
  <si>
    <t>Худалдан авах ажиллагаанд мөрдөх хугацаа</t>
  </si>
  <si>
    <t>Эхлэх</t>
  </si>
  <si>
    <t>Дуусах</t>
  </si>
  <si>
    <t>ШИЛЖИХ БАРИЛГЫН ДҮН</t>
  </si>
  <si>
    <t>ОНХСАНГИЙН НИЙТ ДҮН</t>
  </si>
  <si>
    <t>АЙМГИЙН ЗАМЫН САНГИЙН ХӨРӨНГӨ ОРУУЛАЛТААР ХЭРЭГЖҮҮЛЭХ ТӨСӨЛ, АРГА ХЭМЖЭЭ</t>
  </si>
  <si>
    <t>ЗАМЫН САНГИЙН ДҮН</t>
  </si>
  <si>
    <t>АЙМГИЙН БАЙГАЛЬ ОРЧНЫГ ХАМГААЛАХ НӨХӨН СЭРГЭЭХ АРГА ХЭМЖЭЭ:</t>
  </si>
  <si>
    <t>Төв суурин газрын ундны усны чанарын судалгаа хийж, мэдээллийн сан байгуулах</t>
  </si>
  <si>
    <t>Байгаль орчны чиглэлээр батлагдсан хууль, тогтоомж, бодлого хөтөлбөрүүдийн хүрээнд хяналт шалгалтыг зохион байгуулах зардал</t>
  </si>
  <si>
    <t>БОХНС ДҮН</t>
  </si>
  <si>
    <t xml:space="preserve"> НИЙТ ДҮН</t>
  </si>
  <si>
    <t>Төсвийн хэмнэлт</t>
  </si>
  <si>
    <t>Хөтөлбөр, төсөл, арга хэмжээ</t>
  </si>
  <si>
    <t>Тендер зарлахгүй ажил</t>
  </si>
  <si>
    <t>Батлагдсан төсөвт өртөг (мян,төг)</t>
  </si>
  <si>
    <t>ОНӨГХАААЛБАНЫ МЭРГЭЖИЛТЭН                                                            Г. ТАМИРМАА</t>
  </si>
  <si>
    <r>
      <t xml:space="preserve">tender.gov.mn-д </t>
    </r>
    <r>
      <rPr>
        <b/>
        <u/>
        <sz val="12"/>
        <rFont val="Arial"/>
        <family val="2"/>
      </rPr>
      <t xml:space="preserve">урилга </t>
    </r>
    <r>
      <rPr>
        <sz val="12"/>
        <rFont val="Arial"/>
        <family val="2"/>
      </rPr>
      <t>нийтэлсэн огноо</t>
    </r>
  </si>
  <si>
    <r>
      <t xml:space="preserve">tender.gov.mn-д </t>
    </r>
    <r>
      <rPr>
        <b/>
        <u/>
        <sz val="12"/>
        <rFont val="Arial"/>
        <family val="2"/>
      </rPr>
      <t xml:space="preserve">дүн </t>
    </r>
    <r>
      <rPr>
        <sz val="12"/>
        <rFont val="Arial"/>
        <family val="2"/>
      </rPr>
      <t>нийтэлсэн огноо</t>
    </r>
  </si>
  <si>
    <t>-</t>
  </si>
  <si>
    <t>ЭРХ ШИЛЖҮҮЛСЭН АЖЛЫН ДҮН</t>
  </si>
  <si>
    <t>УЛСЫН ТӨСВИЙН ХӨРӨНГӨ ОРУУЛАЛТААР ХЭРЭГЖҮҮЛЭХ ТӨСӨЛ, АРГА ХЭМЖЭЭ</t>
  </si>
  <si>
    <t>УЛСЫН ТӨСВИЙН НИЙТ ДҮН</t>
  </si>
  <si>
    <r>
      <t xml:space="preserve">Захиалагчид гэрээ байгуулах эрх олгосон ч гэрээ байгуулаагүй хүлээгдэж буй төсөл, арга хэмжээ </t>
    </r>
    <r>
      <rPr>
        <sz val="11"/>
        <color rgb="FFFF0000"/>
        <rFont val="Arial"/>
        <family val="2"/>
      </rPr>
      <t>/Ажлын 6 хоног хүлээх шат/</t>
    </r>
  </si>
  <si>
    <t>БУСАД ТӨСӨЛ, АРГА ХЭМЖЭЭ</t>
  </si>
  <si>
    <t>Лантмон ХХК</t>
  </si>
  <si>
    <t>Хэлэлцээр хийгдэхээр хүлээгдэж буй төсөл, арга хэмжээ</t>
  </si>
  <si>
    <t>Зуунмод сумын Засаг даргын Тамгын газар</t>
  </si>
  <si>
    <t>Аймгийн Эрүүл мэндийн газар</t>
  </si>
  <si>
    <t>Аймгийн Байгаль орчин аялал жуулчлалын газар</t>
  </si>
  <si>
    <t>Аймгийн Засаг даргын шийдвэрээр захиалагчаар томилогдсон байгууллага</t>
  </si>
  <si>
    <t>ТӨВ АЙМГИЙН ХУДАЛДАН АВАХ АЖИЛЛАГААНЫ АЛБАНЫ 2021 ОНЫ БАРАА, АЖИЛ, ҮЙЛЧИЛГЭЭ ХУДАЛДАН АВАЛТЫН ЯВЦЫН МЭДЭЭНИЙ ХУРААНГУЙ, НЭГТГЭЛ</t>
  </si>
  <si>
    <t>Гадаадын хөрөнгө оруулалтын худалдан авалт (эрх шилжүүлсэн төсөл, арга хэмжээ)</t>
  </si>
  <si>
    <t>Зарласан төсөл, арга хэмжээ</t>
  </si>
  <si>
    <t>ТЕЗ болон захиалагч гэрээ шууд байгуулсан төсөл, арга хэмжээ</t>
  </si>
  <si>
    <t>Сангийн яаманд гомдол гарч хянагдаж буй төсөл, арга хэмжээ</t>
  </si>
  <si>
    <t xml:space="preserve"> ОНӨГХАААЛБАНЫ ДАРГА                                           А. ЗОРИГОО</t>
  </si>
  <si>
    <t>ОНӨГАЗРЫН ДАРГА                                                      Д. БАТЖАРГАЛ</t>
  </si>
  <si>
    <t>Гэрээ байгуулагдсан төсөл, арга хэмжээний хэмнэлт /Зөвхөн захиалагч байгууллагад хүргүүлсэн төсөл, арга хэмжээнийх/</t>
  </si>
  <si>
    <t>Оролцогчдын тоо</t>
  </si>
  <si>
    <t>ТӨВ АЙМГИЙН ТӨСВИЙН ЕРӨНХИЙЛӨН ЗАХИРАГЧИЙН 2022 ОНЫ ХУДАЛДАН АВАХ АЖИЛЛАГААНЫ ЯВЦЫН ДЭЛГЭРЭНГҮЙ ТАЙЛАН</t>
  </si>
  <si>
    <t>2022 онд санхүүжих дүн (мян.төг)</t>
  </si>
  <si>
    <t>Аялал жуулчлал</t>
  </si>
  <si>
    <t>БОАЖСайдын 2022 оны А/29-р тушаал</t>
  </si>
  <si>
    <t>Аялал жуулчлалын байгаль, түүх, соёлын өв бүхий газруудад ариун цэврийн газар, авто зогсоол бүхий отоглох цэг улсын хэмжээнд-8: Хориуд /Төв, Мөнгөнморьт сум/</t>
  </si>
  <si>
    <t>2022.02.25</t>
  </si>
  <si>
    <t>2022.03.02</t>
  </si>
  <si>
    <t>2022.03.16, 2022.03.29</t>
  </si>
  <si>
    <t>Аймгийн БОАЖГазар     Ж. Даш-Яйчил</t>
  </si>
  <si>
    <t>Мэргэжлийн хяналтын газрын барилгын засвар /Төв, Зуунмод сум/</t>
  </si>
  <si>
    <t>Шадар сайдын 2022 оны 05 дугаар тушаал</t>
  </si>
  <si>
    <t>2022.03.29</t>
  </si>
  <si>
    <t>2022.02.22</t>
  </si>
  <si>
    <t>2022.01.22</t>
  </si>
  <si>
    <t>2022.02.22, 2022.03.29</t>
  </si>
  <si>
    <t>Төрийн байгууллага</t>
  </si>
  <si>
    <t>Орон сууцны хорооллын гадна инженерийн шугам сүлжээ /Төв, Зуунмод сум/</t>
  </si>
  <si>
    <t>Дэд бүтэц</t>
  </si>
  <si>
    <t>Аймгийн Газрын харилцаа, барилга хот, байгуулалтын газар        Б. Насанжаргал</t>
  </si>
  <si>
    <t>2022.01.19</t>
  </si>
  <si>
    <t>2022.01.28, 2022.03.14</t>
  </si>
  <si>
    <t>Дотуур байрны барилга буулгаж, шинээр барих, 160 ор /Төв, Бүрэн сум, 1 дүгээр баг/</t>
  </si>
  <si>
    <t>Боловсрол</t>
  </si>
  <si>
    <t>МУЗГазрын 2021 оны 359-р тогтоолын 2-р хавсралт</t>
  </si>
  <si>
    <t>Аймгийн Барилга захиалагч, орон сууцны корпораци ОНӨААТҮГазар                 Ж. Баттөгс</t>
  </si>
  <si>
    <t>2022.01.20</t>
  </si>
  <si>
    <t>2022.01.27</t>
  </si>
  <si>
    <t>2022.03.28</t>
  </si>
  <si>
    <t>2023.08.15</t>
  </si>
  <si>
    <t>Гомдол гаргаагүй. Захиалагч гэрээ байгуулна.</t>
  </si>
  <si>
    <t>Дотуур байрны барилга, 160 ор /Төв, Зуунмод сум, 1 дүгээр баг/</t>
  </si>
  <si>
    <t>Хөх үзүүр ХХК</t>
  </si>
  <si>
    <t>2022.04.04</t>
  </si>
  <si>
    <t>Цэцэрлэгийн барилга, 150 ор /Төв, Жаргалант сум/</t>
  </si>
  <si>
    <t>Сумдын ЗДТГ-ын барилгын засвар /Төв, Жаргалант сум/</t>
  </si>
  <si>
    <t>ЗГХЭГазрын сайдын тушаалаар</t>
  </si>
  <si>
    <t>Сумдын ЗДТГ-ын барилгын засвар /Төв, Баянцогт сум/</t>
  </si>
  <si>
    <t>2022.03.21</t>
  </si>
  <si>
    <t>Аймаг, сумын ЗДТГ-ын тоног төхөөрөмж /Төв/</t>
  </si>
  <si>
    <t>2022.02.08</t>
  </si>
  <si>
    <t>Баруун чиглэлд авто замаас Аргалант сумын төв хүртэлх авто зам, 7.1 км /Төв/</t>
  </si>
  <si>
    <t>2022.01.12</t>
  </si>
  <si>
    <t>2022.01.20, 2022.03.15</t>
  </si>
  <si>
    <t>Дулааны станцын халаалтын 1, 2, 3, 4, 5, 6, 7 дугаар хэсгийн 2 дугаар хэлхээний шугам сүлжээний өргөтгөл, шинэчлэл /Төв, Зуунмод сум/</t>
  </si>
  <si>
    <t>Орон нутгийн хөгжлийг дэмжих "Шинэ хөдөө" төсөл /Төв/</t>
  </si>
  <si>
    <t>Хөдөө аж ахуй</t>
  </si>
  <si>
    <t>ХХААГҮЯамны сайдын тушаал</t>
  </si>
  <si>
    <t>Аймгийн Хүнс, хөдөө аж ахуйн газар Ж. Гантулга</t>
  </si>
  <si>
    <t>2022.02.23</t>
  </si>
  <si>
    <t>2022.03.07</t>
  </si>
  <si>
    <t>Нэгдсэн эмнэлгийн барилга, 50 ор /Төв, Зуунмод сум/</t>
  </si>
  <si>
    <t>Эрүүл мэнд</t>
  </si>
  <si>
    <t>МУЗГазрын 2022 оны 61-р тогтоолын 2-р хавсралт</t>
  </si>
  <si>
    <t>Клаймакс-Интернэшнл ХХК</t>
  </si>
  <si>
    <t>2022.04.06</t>
  </si>
  <si>
    <t>Аймгийн ЗДТГазар М. Отгонбат</t>
  </si>
  <si>
    <t>2022.01.24, 2022.04.12</t>
  </si>
  <si>
    <t>Аймгийн нутгийн удирдлагын ордны өргөтгөл, их засварын ажлыг эхлүүлэх</t>
  </si>
  <si>
    <t>Баянхошуу чиглэлийн автозамын шинэчлэлтийн ажил /Зуунмод/</t>
  </si>
  <si>
    <t>2022.02.28</t>
  </si>
  <si>
    <t>2022.03.25</t>
  </si>
  <si>
    <t>Орон нутгийн төрийн албан хаагчдыг орон сууцаар хангах хөтөлбөр хэрэгжүүлэх зардал /Аргалант сум/</t>
  </si>
  <si>
    <t>Аргалант сумын ЗДТГазар</t>
  </si>
  <si>
    <t>ТШОЖ-ХА</t>
  </si>
  <si>
    <t>Аймгийн Засаг дарга Д. Мөнхбаатар</t>
  </si>
  <si>
    <t>Орон нутгийн төрийн албан хаагчдыг орон сууцаар хангах хөтөлбөр хэрэгжүүлэх зардал /Дэлгэрхаан сум/</t>
  </si>
  <si>
    <t>Дэлгэрхаан сумын ЗДТГазар</t>
  </si>
  <si>
    <t>Орон нутгийн төрийн албан хаагчдыг орон сууцаар хангах хөтөлбөр хэрэгжүүлэх зардал /Баянцагаан сум/</t>
  </si>
  <si>
    <t>Баянцагаан сумын ЗДТГазар</t>
  </si>
  <si>
    <t>Орон нутгийн төрийн албан хаагчдыг орон сууцаар хангах хөтөлбөр хэрэгжүүлэх зардал /Борнуур сум/</t>
  </si>
  <si>
    <t>Борнуур сумын ЗДТГазар</t>
  </si>
  <si>
    <t>Орон нутгийн төрийн албан хаагчдыг орон сууцаар хангах хөтөлбөр хэрэгжүүлэх зардал /Эрдэнэ сум/</t>
  </si>
  <si>
    <t>Эрдэнэ сумын ЗДТГазар</t>
  </si>
  <si>
    <t>Орон нутгийн төрийн албан хаагчдыг орон сууцаар хангах хөтөлбөр хэрэгжүүлэх зардал /Батсүмбэр сум/</t>
  </si>
  <si>
    <t>Батсүмбэр сумын ЗДТГазар</t>
  </si>
  <si>
    <t>Орон нутгийн төрийн албан хаагчдыг орон сууцаар хангах хөтөлбөр хэрэгжүүлэх зардал /Бүрэн сум/</t>
  </si>
  <si>
    <t>Бүрэн сумын ЗДТГазар</t>
  </si>
  <si>
    <t>2022.04.09</t>
  </si>
  <si>
    <t>Манзуширын амны төлбөр хураах цэг, авто зогсоол байгуулах ажил</t>
  </si>
  <si>
    <t>Цэцэрлэгийн барилгын гадна фасад, дулаалга /Борнуур/</t>
  </si>
  <si>
    <t>2022.02.22, 2022.03.03, 2022.04.07</t>
  </si>
  <si>
    <t>Хүнсний зах орчмын гадна дулааны шугамын засвар шинэчлэлтийн ажил /Зуунмод, Номт баг/</t>
  </si>
  <si>
    <t>Соёлын төвийн барилгын дээврийн их засвар /Угтаалцайдам/</t>
  </si>
  <si>
    <t>Угтаалцайдам сумын ЗДТГазар</t>
  </si>
  <si>
    <t>Шинээр хийгдэх хөрөнгө оруулалтын ажлуудын зураг, төсөв хийлгэх зардал /Сүмбэр сумын зам, бусад/</t>
  </si>
  <si>
    <t>Зөвлөх үйл-гээ</t>
  </si>
  <si>
    <t>2022.02.15</t>
  </si>
  <si>
    <t>2022.02.22, 2022.03.21, 2022.04.12</t>
  </si>
  <si>
    <t>Түрээсийн орон сууц хөтөлбөр хэрэгжүүлнэ.</t>
  </si>
  <si>
    <t>Орон сууцжуулах</t>
  </si>
  <si>
    <t>2022.02.16</t>
  </si>
  <si>
    <t>Аймаг, сумын Онцгой комисс, шуурхай штабын автомашин шинэчлэх зардал /Сэргэлэн сум/</t>
  </si>
  <si>
    <t>Сэргэлэн сумын ЗДТГазар</t>
  </si>
  <si>
    <t>Аймаг, сумын Онцгой комисс, шуурхай штабын автомашин шинэчлэх зардал /Сүмбэр сум/</t>
  </si>
  <si>
    <t>Сүмбэр сумын ЗДТГазар</t>
  </si>
  <si>
    <t>Аймаг, сумын Онцгой комисс, шуурхай штабын автомашин шинэчлэх зардал /Баянхангай сум/</t>
  </si>
  <si>
    <t>Баянхангай сумын ЗДТГазар</t>
  </si>
  <si>
    <t>Аймаг, сумын Онцгой комисс, шуурхай штабын автомашин шинэчлэх зардал /Жаргалант сум/</t>
  </si>
  <si>
    <t>Жаргалант сумын ЗДТГазар</t>
  </si>
  <si>
    <t>Аймаг, сумын Онцгой комисс, шуурхай штабын автомашин шинэчлэх зардал /Баянцогт сум/</t>
  </si>
  <si>
    <t>Баянцогт сумын ЗДТГазар</t>
  </si>
  <si>
    <t>2022.02.16, 2022.02.24, 2022.03.09, 2022.03.24</t>
  </si>
  <si>
    <t>Мөнхөд бадрах авто гэр ХХК</t>
  </si>
  <si>
    <t>Аймаг, сумын Онцгой комисс, шуурхай штабын автомашин шинэчлэх зардал /Батсүмбэр сум/</t>
  </si>
  <si>
    <t>2022.03.25, 2022.04.07</t>
  </si>
  <si>
    <t>Аймаг, сумын Онцгой комисс, шуурхай штабын автомашин шинэчлэх зардал /БОАЖГазар/</t>
  </si>
  <si>
    <t>Аймгийн БОАЖГазар           Ж. Даш-Яйчил</t>
  </si>
  <si>
    <t>Цахим засаглал хэрэгжүүлэх арга хэмжээний зардал</t>
  </si>
  <si>
    <t xml:space="preserve">Барааны техникийн тодорхойлолт, тоо хэмжээ ирээгүй байна. </t>
  </si>
  <si>
    <t>Гэр төсөл хэрэгжүүлэх</t>
  </si>
  <si>
    <t>Нийгмийн салбар</t>
  </si>
  <si>
    <t>АЙМГИЙН ШИЛЖИХ ҮЛДЭГДЛИЙН ХӨРӨНГӨ ОРУУЛАЛТААР ХЭРЭГЖҮҮЛЭХ ТӨСӨЛ, АРГА ХЭМЖЭЭ</t>
  </si>
  <si>
    <t>Авто замын барилгын ажил /Зуунмод, Ланс баг/</t>
  </si>
  <si>
    <t>Аймгийн Барилга захиалагч, орон сууцны корпораци ОНӨААТҮГазар                     Ж. Баттөгс</t>
  </si>
  <si>
    <t>2022.04.05</t>
  </si>
  <si>
    <t>Төвийн авто зам дагуу явган хүний зам барилгын ажил</t>
  </si>
  <si>
    <t>Авто замын зураг, төсөл боловсруулах ажил /Сэргэлэн, Лүн, Зуунмод/</t>
  </si>
  <si>
    <t>2022.01.21</t>
  </si>
  <si>
    <t>Улс, орон нутгийн чанартай авто замын тэмдэгжүүлэлт /Сэргэлэн, Баянцагаан, Баян-Өнжүүл/</t>
  </si>
  <si>
    <t>ТБОНӨХБАҮХАТХуулийн 8.1.2 дах заалт, Монгол Улсын Засгийн газрын 2021 оны 124 дүгээр тогтоолоор шууд худалдан авна.</t>
  </si>
  <si>
    <t>Орон нутгийн чанартай хатуу хучилттай авто замд геодизийн хэмжилт хийх, кадастрын нэгж талбар тогтоох, кадастрын улсын мэдээллийн санд оруулах ажил.</t>
  </si>
  <si>
    <t>Орон нутгийн замын санд хураамж төвлөрүүлэх ажлын зардал</t>
  </si>
  <si>
    <t>АЙМГИЙН ОРОН НУТГИЙН ХӨГЖЛИЙН САНГИЙН ХӨРӨНГӨ ОРУУЛАЛТААР ХЭРЭГЖҮҮЛЭХ ТӨСӨЛ, АРГА ХЭМЖЭЭ</t>
  </si>
  <si>
    <t>ШИНЭЭР ЭХЛЭХ ХӨРӨНГӨ ОРУУЛАЛТ</t>
  </si>
  <si>
    <t>Сумын төвийн цахилгаан шугам сүлжээний дэд станцын хүчин чадлыг өргөтгөх ажил /Баянхангай/</t>
  </si>
  <si>
    <t>Зуунмод хотын 1, 2-р хэсгийн халаалтын зуухыг шинэчлэх ажил</t>
  </si>
  <si>
    <t>Соёл амралтын хүрээлэн болон 5-р багийн айл өрхийн суурьшлын хөрсний ус шүүрүүлэх, зайлуулах шугам татах ажил /Зуунмод/</t>
  </si>
  <si>
    <t>Усны барилга ХХК</t>
  </si>
  <si>
    <t>2022.03.31</t>
  </si>
  <si>
    <t>Хүчдэлийн уналттай айл өрхүүдийн ЦДАШ барих, 0.4кВ-н эрчим хүчний шугам, сүлжээний өргөтгөл шинэтгэл хийх /Зуунмод, Зүүндэлгэр, Баянхошуу баг/</t>
  </si>
  <si>
    <t>Гэр хорооллын цахилгаан хангамжийг шинээр хийх ажил /Зуунмод, Номт баг, жишиг 2 хороолол/</t>
  </si>
  <si>
    <t>Цахилгаан хангамжийг сайжруулах ажил /Баянцогт, Гуна баг/</t>
  </si>
  <si>
    <t>Сумын төвийн цэвэр усан хангамжийн даралтад цамхагийн барилга угсралтын ажил /Дэлгэрхаан/</t>
  </si>
  <si>
    <t>Гэр хороолол, нийтийн орон сууц, үйлчилгээний газруудыг төвлөрсөн халаатад холбох ажил /Баян-Өнжүүл/</t>
  </si>
  <si>
    <t>Баян-Өнжүүл сумын ЗДТГазар</t>
  </si>
  <si>
    <t>Гэр хороолол, нийтийн орон сууц, үйлчилгээний газруудыг төвлөрсөн халаатад холбох ажил /Баянцагаан/</t>
  </si>
  <si>
    <t>Гэр хороолол, нийтийн орон сууц, үйлчилгээний газруудыг төвлөрсөн халаатад холбох ажил /Зуунмод/</t>
  </si>
  <si>
    <t>Гэр хороолол, нийтийн орон сууц, үйлчилгээний газруудыг төвлөрсөн халаатад холбох ажил /Лүн/</t>
  </si>
  <si>
    <t>Лүн сумын ЗДТГазар</t>
  </si>
  <si>
    <t>2022.04.12</t>
  </si>
  <si>
    <t>Гэр хороолол, нийтийн орон сууц, үйлчилгээний газруудыг төвлөрсөн халаатад холбох ажил /Цээл/</t>
  </si>
  <si>
    <t>Цээл сумын ЗДТГазар</t>
  </si>
  <si>
    <t>Сумдад спорт, чийрэгжүүлэлт, тоглоомын талбай байгуулах ажлын оролцоо /Алтанбулаг/</t>
  </si>
  <si>
    <t>Алтанбулаг сумын ЗДТГазар</t>
  </si>
  <si>
    <t>2022.03.02, 2022.03.28</t>
  </si>
  <si>
    <t>Сумдад спорт, чийрэгжүүлэлт, тоглоомын талбай байгуулах ажлын оролцоо /Архуст/</t>
  </si>
  <si>
    <t>Архуст сумын ЗДТГазар</t>
  </si>
  <si>
    <t>2022.04.13</t>
  </si>
  <si>
    <t>Гомдол гараагүй. Захиалагч гэрээ байгуулна.</t>
  </si>
  <si>
    <t>Нүүнэт ХХК</t>
  </si>
  <si>
    <t>Сумдад спорт, чийрэгжүүлэлт, тоглоомын талбай байгуулах ажлын оролцоо /Батсүмбэр/</t>
  </si>
  <si>
    <t>Сумдад спорт, чийрэгжүүлэлт, тоглоомын талбай байгуулах ажлын оролцоо /Баян/</t>
  </si>
  <si>
    <t>Баян сумын ЗДТГазар</t>
  </si>
  <si>
    <t>2022.03.23</t>
  </si>
  <si>
    <t>Сумдад спорт, чийрэгжүүлэлт, тоглоомын талбай байгуулах ажлын оролцоо /Баянжаргалан/</t>
  </si>
  <si>
    <t>Баянжаргалан сумын ЗДТГазар</t>
  </si>
  <si>
    <t>2022.04.07</t>
  </si>
  <si>
    <t>Сумдад спорт, чийрэгжүүлэлт, тоглоомын талбай байгуулах ажлын оролцоо /Баянхангай/</t>
  </si>
  <si>
    <t>Сумдад спорт, чийрэгжүүлэлт, тоглоомын талбай байгуулах ажлын оролцоо /Баянчандмань/</t>
  </si>
  <si>
    <t>Баянчандмань сумын ЗДТГазар</t>
  </si>
  <si>
    <t>Сумдад спорт, чийрэгжүүлэлт, тоглоомын талбай байгуулах ажлын оролцоо /Борнуур/</t>
  </si>
  <si>
    <t>Сумдад спорт, чийрэгжүүлэлт, тоглоомын талбай байгуулах ажлын оролцоо /Жаргалант/</t>
  </si>
  <si>
    <t>Сумдад спорт, чийрэгжүүлэлт, тоглоомын талбай байгуулах ажлын оролцоо /Мөнгөнморьт/</t>
  </si>
  <si>
    <t>Мөнгөнморьт сумын ЗДТГазар</t>
  </si>
  <si>
    <t>Цахилгаан хангамжийг сайжруулах ажил /Өндөрширээт/</t>
  </si>
  <si>
    <t>Өндөрширээт сумын ЗДТГазар</t>
  </si>
  <si>
    <t>Сумдад спорт, чийрэгжүүлэлт, тоглоомын талбай байгуулах ажлын оролцоо /Зуунмод Баянхошуу баг/</t>
  </si>
  <si>
    <t>Зуунмод сумын ЗДТГазар</t>
  </si>
  <si>
    <t>2022.03.09</t>
  </si>
  <si>
    <t>Цэцэрлэгт хүрээлэн байгуулах төсөл хэрэгжүүлэх ажил /Зуунмод/</t>
  </si>
  <si>
    <t>2022.03.16</t>
  </si>
  <si>
    <t>ОНХС-ШИНЭЭР ЭХЛЭХ ТӨСӨЛ, АРГА ХЭМЖЭЭНИЙ ДҮН</t>
  </si>
  <si>
    <t>ШИНЭЭР ХИЙГДЭХ ИХ ЗАСВАРЫН ХӨРӨНГӨ ОРУУЛАЛТЫН ТӨСӨЛ, АРГА ХЭМЖЭЭ</t>
  </si>
  <si>
    <t>Зуунмод хотын нийтийн эзэмшлийн орон сууцнуудын барилгын их засварын ажлын оролцоо</t>
  </si>
  <si>
    <t>2022.02.21</t>
  </si>
  <si>
    <t>Аймгийн Стадионы барилгын их засвар /Зуунмод</t>
  </si>
  <si>
    <t>ЕБ-н бага сургуулийн барилгын их засвар /Эрдэнэсант/</t>
  </si>
  <si>
    <t>2022.04.11</t>
  </si>
  <si>
    <t>ЭМТ-ийн өргөтгөлийн ажил /Заамар сум/</t>
  </si>
  <si>
    <t>Заамар сумын ЗДТГазар</t>
  </si>
  <si>
    <t>Соёлын төвийн барилгын их засвар /Эрдэнэ/</t>
  </si>
  <si>
    <t>2022.03.13, 2022.04.12</t>
  </si>
  <si>
    <t xml:space="preserve">Эрүүл мэндийн төвийн барилгын өргөтгөл /Алтанбулаг/ </t>
  </si>
  <si>
    <t>Шинээр цэцэрлэгийн барилга худалдан авах зардал /Эрдэнэ сум, Номин цэцэрлэг</t>
  </si>
  <si>
    <t>Аймгийн Засаг даргын Тамгын газар</t>
  </si>
  <si>
    <t>ХТШ</t>
  </si>
  <si>
    <t>ОНХС-ШИНЭЭР ХИЙГДЭХ ИХ ЗАСВАРЫН ТӨСӨЛ, АРГА ХЭМЖЭЭНИЙ ДҮН</t>
  </si>
  <si>
    <t>АЙМГИЙН "ОРОН НУТГИЙН ТӨСӨВ" ХӨРӨНГӨ ОРУУЛАЛТААР ХЭРЭГЖҮҮЛЭХ ТӨСӨЛ, АРГА ХЭМЖЭЭ</t>
  </si>
  <si>
    <t xml:space="preserve">Баянцагаан сумын Эрүүл мэндийн төвийн барилгын их засвар </t>
  </si>
  <si>
    <t>Дөрвөн Лхагва ХХК</t>
  </si>
  <si>
    <t>Зуунмод сумын Хүмүүн цэцэрлэгийн дотор халаалтын их засвар</t>
  </si>
  <si>
    <t>Мөнхчандмань илч ХХК</t>
  </si>
  <si>
    <t>Зуунмод сумын Биеийн тамир, спортын газрын спорт заалны шалны их засвар</t>
  </si>
  <si>
    <t>Баянчандмань сумын Дунд сургуулийн барилгын их засвар</t>
  </si>
  <si>
    <t>Баянцогт сумын Дунд сургуулийн барилгын их засвар</t>
  </si>
  <si>
    <t>Баяндэлгэр сумын Дунд сургуулийн барилгын их засвар</t>
  </si>
  <si>
    <t>ОРОН НУТГИЙН ТӨСВИЙН ДҮН</t>
  </si>
  <si>
    <t>Тэрбум мод тарих санаачлагын хүрээнд 20 сая мод тарих ажлыг эхлүүлнэ. /Зуунмод, Архуст, Баянжаргалан, Баян, Сэргэлэн, Баянцагаан, Баян-Өнжүүл, Бүрэн, Дэлгэрхаан, Эрдэнэсант, Өндөрширээт, нийт 11 суманд/</t>
  </si>
  <si>
    <t>Байгаль орчин</t>
  </si>
  <si>
    <t>Байгаль орчин, аялал жуулчлалын газрын мод үржүүлгийн газарт тоног төхөөрөмж авах</t>
  </si>
  <si>
    <t>Ангилан ялгах хогийн савыг нэмэгдүүлнэ. /Зуунмод/</t>
  </si>
  <si>
    <t>Гэр хорооллын айл өрхүүдэд ангилан ялгах сав /Эрдэнэ, Баян, Алтанбулаг, Лүн сумдад тус бүр 100ш/</t>
  </si>
  <si>
    <t>ЭБЭТ ХХК</t>
  </si>
  <si>
    <t>Усан сан бүхий газрын хамгаалалтын бүсийг тогтоож, бүсийн дэглэмийг мөрдүүлнэ.</t>
  </si>
  <si>
    <t>Аймаг, сумдын төвийн ундны усны худагт шинжилгээ, судалгаанд үндэслэн цэвэршүүлэх, зөөлрүүлэх төхөөрөмж суурилуулж, хүн амыг цэвэр усаар хангах</t>
  </si>
  <si>
    <t>ЗҮ</t>
  </si>
  <si>
    <t>Байгаль орчны салбарын албан хаагчдыг чадавхжуулах нэгдсэн сургалт, семинар зохион байгуулах, эрүүл мэндийн үзлэгт хамруулах зардал</t>
  </si>
  <si>
    <t>Зөвлөхийн бус үйл-гээ</t>
  </si>
  <si>
    <t>"Ай Ти Эм" олон улсын аялал жуулчлалын үзэсгэлэнд оролцон, аймгийн аялал жуулчлалын бүтээгдэхүүн сурталчлах</t>
  </si>
  <si>
    <t>Орон нутгийн онцлог бүхий, аялал жуулчлалын эвент хөгжүүлэн, гадаад дотоодын жуулчлалын тоог нэмэгдүүлнэ.</t>
  </si>
  <si>
    <t>Нутгийн иргэдэд түшиглэсэн аялал жуулчлал эрхлэгчдийг дэмжин хөгжүүлнэ.</t>
  </si>
  <si>
    <t>ГАДААДЫН ХӨРӨНГӨ ОРУУЛАЛТЫН ТӨСӨЛ, АРГА ХЭМЖЭЭ</t>
  </si>
  <si>
    <t>Өвсний Үндэс хөтөлбөрийн шугмаар Зуунмод сумын Хүмүүн ЦСургуулийн барилгын их засварын ажил</t>
  </si>
  <si>
    <t>2022.02.07</t>
  </si>
  <si>
    <t>ДҮН</t>
  </si>
  <si>
    <t>ЭМ, ЭМНЭЛГИЙН ХЭРЭГСЭЛ ХУДАЛДАН АВАХ</t>
  </si>
  <si>
    <t>Аймгийн Нэгдсэн эмнэлэг, 27 сумын 2022 оны эм, эмнэлгийн хэрэгсэл худалдан авах</t>
  </si>
  <si>
    <t>Зарласан давтамж</t>
  </si>
  <si>
    <t>2022.03.02, 2022.03.16, 2022.04.13</t>
  </si>
  <si>
    <t>2022.03.07, 2022.04.13</t>
  </si>
  <si>
    <t>Үнэлгээ хийгдэж буй төсөл, арга хэмжээ</t>
  </si>
  <si>
    <r>
      <rPr>
        <b/>
        <sz val="11"/>
        <color theme="1"/>
        <rFont val="Arial"/>
        <family val="2"/>
      </rPr>
      <t xml:space="preserve">АЙМГИЙН ТҮВШИНД </t>
    </r>
    <r>
      <rPr>
        <sz val="11"/>
        <color theme="1"/>
        <rFont val="Arial"/>
        <family val="2"/>
      </rPr>
      <t>Тендерийн болон хэлэлцээрийн нээлт хийсэн - Үнэлгээ хийгдэж буй төсөл, арга хэмжээ</t>
    </r>
  </si>
  <si>
    <t>2022 оны нийт төсөл арга хэмжээ</t>
  </si>
  <si>
    <t>2022 онд тендер зарлах ажил</t>
  </si>
  <si>
    <t>2022 онд худалдан авах ажиллагаа зохион байгуулагдах төсөл, арга хэмжээ</t>
  </si>
  <si>
    <t>2022 онд санхүүжүүлэх дүн (мян.төг)</t>
  </si>
  <si>
    <t>Мета менежмент ХХК</t>
  </si>
  <si>
    <t>2022.04.15</t>
  </si>
  <si>
    <t>2022.03.11, 2022.04.15</t>
  </si>
  <si>
    <t>2022.03.18, 2022.04.18</t>
  </si>
  <si>
    <t>Их говийн хот ХХК</t>
  </si>
  <si>
    <t>2022.04.14</t>
  </si>
  <si>
    <t>Билэгт зам ХХК</t>
  </si>
  <si>
    <t>2021.04.19</t>
  </si>
  <si>
    <t>2022.03.02, 2021.04.19</t>
  </si>
  <si>
    <t>2022.04.18</t>
  </si>
  <si>
    <t>Баян эрхэт гүн ХХК</t>
  </si>
  <si>
    <t>2022.04.21</t>
  </si>
  <si>
    <t>2022.04.19</t>
  </si>
  <si>
    <t>2022.04.20</t>
  </si>
  <si>
    <t>Нээлтийг 2022.05.21-нд</t>
  </si>
  <si>
    <t>Есөн хэлхээ ХХК</t>
  </si>
  <si>
    <t>2022.03.03, 2022.03.22, 2022.04.21</t>
  </si>
  <si>
    <t>Нээлтийг 2022.05.25-нд</t>
  </si>
  <si>
    <t>2022.03.03, 2022.04.20</t>
  </si>
  <si>
    <t>Нээлтийг 2022.04.04-нд хийсэн. Компани оролцоогүй. Дахин зарласан. Нээлтийг 2022.05.20-нд</t>
  </si>
  <si>
    <t>2022.02.27, 2022.03.15, 2022.03.24, 2022.04.19</t>
  </si>
  <si>
    <t>2022.02.24, 2022.03.09, 2022.03.22, 2022.04.18</t>
  </si>
  <si>
    <t>2022.02.22, 2022.04.18</t>
  </si>
  <si>
    <t xml:space="preserve">Нээлтийг 2022.03.24-нд хийсэн. 1 компани оролцсон. ҮХорооны үнэлгээгээр шаардлага хангаагүй тул татгалзсан дахин зарласан. Нээлтийг 2022.05.18-нд </t>
  </si>
  <si>
    <t>2022.04.22</t>
  </si>
  <si>
    <t>Нээлтийг 2022.05.23-нд</t>
  </si>
  <si>
    <t>2022.03.04, 2022.04.19</t>
  </si>
  <si>
    <t>Баяндэ ХХК</t>
  </si>
  <si>
    <t>2022.04.07, 2022.04.18</t>
  </si>
  <si>
    <t>2 дахь удаагаа зарласан. Нээлтийг 2022.05.18-нд</t>
  </si>
  <si>
    <t>2022.04.08, 2022.04.20</t>
  </si>
  <si>
    <t>Аймгийн шилжих үлдэгдэлийн хөрөнгө оруулалтаар хэрэгжүүлэх</t>
  </si>
  <si>
    <t>Ихэр түрүү ХХК</t>
  </si>
  <si>
    <t>2021.10.27</t>
  </si>
  <si>
    <t>2022.01.11</t>
  </si>
  <si>
    <t>2021 оны 10 сард зарласан.  Нийт төсөвт өртөг 150.0 сая төгрөг, аймаг-90.0 сая, сум-60.0 сая төгрөг. Ихэр түрүү ХХК шалгарсан-гэрээний дүн-149.9 сая төгрөг</t>
  </si>
  <si>
    <t>Аймгийн Орон нутгийн Хөгжлийн сангийн хөрөнгө оруулалтаар хэрэгжүүлэх</t>
  </si>
  <si>
    <t>Аймгийн Орон нутгийн төсвийн хөрөнгө оруулалтаар хэрэгжүүлэх</t>
  </si>
  <si>
    <t>Аймгийн Байгаль хамгаалах сангийн хөрөнгө оруулалтаар хэрэгжүүлэх</t>
  </si>
  <si>
    <t>Аймгийн Нэгдсэн эмнэлэг, 27 сумын 2022 оны эм, эмнэлгийн хэрэглэл худалдан авах</t>
  </si>
  <si>
    <t>Өнөтэгш арвижих ХХК</t>
  </si>
  <si>
    <t>4 багц болгож зарласан. Нээлтийг 2022.04.06-д хийсэн. Багц 4-т 1 оролцогч оролцож, Багц 1, 2, 3-т оролцогч оролцоогүй-дахин зарлана. Багц 4-г ҮХороо үнэлгээ хийж дахин зарласан. Нээлтийг 2022.05.26-нд</t>
  </si>
  <si>
    <t>2022.03.07, 2022.04.26</t>
  </si>
  <si>
    <t>2022.04.26</t>
  </si>
  <si>
    <t>2022.04.29</t>
  </si>
  <si>
    <t>Нээлтийг 2022.05.30-нд</t>
  </si>
  <si>
    <t>2022.04.25</t>
  </si>
  <si>
    <t>Оролцсон 2 компани шаардлага хангаагүй тул дахин зарласан. Нээлтийг 2022.04.15-нд хийсэн. ҮХороо шалгаруулж, үр дүнг 2022.04.21-нд нийтэлсэн ажлын 6 хоног хүлээсэн гомдол гараагүй гэрээ байгуулах шатанд</t>
  </si>
  <si>
    <t>Нээлтийг 2022.03.30-нд хийсэн. 2 компани оролцсон. Гэрээ байгуулах эрх олгогдсон. Үр дүнг 2022.04.14-нд нийтэлсэн. Ажлын 6 хоног хүлээсэн гомдол гараагүй гэрээ байгуулах шатанд</t>
  </si>
  <si>
    <t>Нээлтийг 2022.04.07-нд хийсэн. 1 компани оролцосон. ҮХороо шалгаруулсан, үр дүнг 2022.04.18-нд оруулсан. Ажлын 6 хоног хүлээсэн гомдол гараагүй гэрээ байгуулах шатанд</t>
  </si>
  <si>
    <t xml:space="preserve"> </t>
  </si>
  <si>
    <t>Нээлтийг 2022.05.29-нд</t>
  </si>
  <si>
    <t>Голден эко арт ХХК</t>
  </si>
  <si>
    <t>2022.03.28, 2022.04.25</t>
  </si>
  <si>
    <t>2022.02.25, 2022.03.22, 2022.04.28</t>
  </si>
  <si>
    <t>2022.03.09, 2022.04.28</t>
  </si>
  <si>
    <t>Төгс буянт өргөө констракшн ХХК</t>
  </si>
  <si>
    <t>Нээлтийг 2022.04.27-нд хийсэн. ҮХороо хуралдаж шалгаруулалт хийсэн. Төгсбуянт өргөө констракшн ХХК үр дүн оруулаагүй хүлээгдэж байгаа.</t>
  </si>
  <si>
    <t>Хот, суурины ус хангамж, ариутгах татуургын ашиглалт, үйлчилгээ зохицуулах зөвлөл</t>
  </si>
  <si>
    <t>Захиалагч гэрээ шууд байгуулсан.  (Төрийн болон албаны нууцын тухай хуулийн 13 дугаар зүйлийн 13.1.5.и, "Жагсаалт батлах тухай" Засгийн газрын 2017 оны 247 дугаар тогтоолоор баталсан Барилга, хот байгуулалтын салбарын төрийн нууцад хамаарах мэдээлэл жагсаалтын 10-т хамаарна)</t>
  </si>
  <si>
    <t>ТБОНӨХБАҮХАТХуулийн 3.4 заасан заалтын дагуу захиалагч гэрээ шууд байгуулсан.</t>
  </si>
  <si>
    <t>2022.02.28, 2022.04.26</t>
  </si>
  <si>
    <t>Нийт 32 багц тендерийн 22 багцад шалгаруулалт -гэрээ байгуулагдсан. 10 багцад дахин зарласан. Нээлтийг 2022.05.26-нд</t>
  </si>
  <si>
    <t>2022.01.27, 2022.03.18, 2021.04.19, 2022.05.03</t>
  </si>
  <si>
    <t>2022.05.02</t>
  </si>
  <si>
    <t>2022.03.28, 2022.05.05</t>
  </si>
  <si>
    <t>Нээлтийг 2022.04.27-нд хийсэн оролцогч оролцоогүй. Дахин зарласан. Нээлтийг 2022.06.06-нд</t>
  </si>
  <si>
    <t>2022.01.31, 2022.04.01, 2022.05.03</t>
  </si>
  <si>
    <t>Тарамцаг хайрхан ХХК</t>
  </si>
  <si>
    <t>2022.02.18</t>
  </si>
  <si>
    <t>2022.05.10</t>
  </si>
  <si>
    <t>Нээлтийг 2022.04.26-нд хийсэн. 1 оролцогчтой ҮХороо үнэлгээ хийж шалгаруулсан. Гэрээ байгуулах эрх 2022.05.10-нд олгогдсон ажлын 6 хоног хүлээнэ.</t>
  </si>
  <si>
    <t>2022.04.18, 2022.04.25, 2022.05.05</t>
  </si>
  <si>
    <t>2022.05.09</t>
  </si>
  <si>
    <t>Батсаран өргөө ХХК</t>
  </si>
  <si>
    <t>2022.03.07, 2022.03.24, 2022.04.19, 2022.05.09</t>
  </si>
  <si>
    <t>4 дэх удаагаа зарласан. Нээлтийг 2022.04.26-нд хийсэн. 1 оролцогчтой ҮХороо үнэлгээ хийж шалгаруулсан. Гэрээ байгуулах шатанд ажлын 6 хоног хүлээнэ.</t>
  </si>
  <si>
    <t>2022.03.29, 2022.04.12, 2022.05.06</t>
  </si>
  <si>
    <t>2022.05.05</t>
  </si>
  <si>
    <t>2022.05.10-ны байдлаар зарлаагүй байна.</t>
  </si>
  <si>
    <t>2022.03.30, 2022.04.28</t>
  </si>
  <si>
    <t>2022.05.03</t>
  </si>
  <si>
    <t>Аймаг, сумын хөрөнгийг нэгтгэж зарласан /Сумаас-250.0 сая, аймгаас-80.0 сая нийт 330.0 сая төгрөг/. Нээлтийг 2022.05.26-нд</t>
  </si>
  <si>
    <t>2022.04.15, 2022.04.26, 2022.05.09</t>
  </si>
  <si>
    <t>Алтан сэвсүүл ХХК</t>
  </si>
  <si>
    <t>2022.04.19, 2022.05.03</t>
  </si>
  <si>
    <t>2022.04.21, 2022.05.09</t>
  </si>
  <si>
    <t>2022.04.14, 2022.05.02</t>
  </si>
  <si>
    <t>Азиякомплект монтаж ХХК</t>
  </si>
  <si>
    <t>2022.04.02</t>
  </si>
  <si>
    <t>3 дахь удаагаа зарласан. Нээлтийг 2022.05.05-нд зохион байгуулсан ҮХороо үнэлгээ хийж байгаа</t>
  </si>
  <si>
    <t>Аймаг, сумын хөрөнгийг нэгтгэж зарласан /Сумаас-100.0 сая, аймгаас-60.0 сая нийт 160.0 сая төгрөг/. Нээлтийг 2022.05.03-нд зохион байгуулсан 2 оролцогчтой ҮХороо үнэлгээ хийж байгаа.</t>
  </si>
  <si>
    <t>Густокек ХХК</t>
  </si>
  <si>
    <t>2022.04.20, 2022.05.09</t>
  </si>
  <si>
    <t>2 дахь удаагаа зарласан. Нээлтийг 2022.04.28-нд нээсэн. ҮХороо үнэлгээ хийж шалгаруулсан. Үр дүнг 2022.05.09-нд нийтэлсэн ажлын 6 хоног хүлээнэ.</t>
  </si>
  <si>
    <t>2022.03.15, 2022.03.29, 2022.04.12, 2022.05.06</t>
  </si>
  <si>
    <t>2022.03.04, 2022.03.14, 2022.04.18, 2022.05.06</t>
  </si>
  <si>
    <t>2022.03.14, 2022.04.08, 2022.05.06</t>
  </si>
  <si>
    <t>Аймаг, сумын хөрөнгийг нэгтгэж зарласан /Сумаас-100.0 сая, аймгаас-100.0 сая нийт 200.0 сая төгрөг/. Нээлтийг 2022.05.26-нд</t>
  </si>
  <si>
    <t>2022.05.06</t>
  </si>
  <si>
    <t>Нээлтийг 2022.06.09-нд</t>
  </si>
  <si>
    <t>ТӨАОНӨГ/202212001</t>
  </si>
  <si>
    <t>ТӨАОНӨГ/202212002</t>
  </si>
  <si>
    <t>ТӨАОНӨГ/202212003</t>
  </si>
  <si>
    <t>ТӨАОНӨГ/202212004</t>
  </si>
  <si>
    <t>ТӨАОНӨГ/202212005</t>
  </si>
  <si>
    <t>ТӨАОНӨГ/202212006</t>
  </si>
  <si>
    <t>ТӨАОНӨГ/202212007</t>
  </si>
  <si>
    <t>ТӨАОНӨГ/202212008</t>
  </si>
  <si>
    <t>ТӨАОНӨГ/202212009</t>
  </si>
  <si>
    <t>ТӨАОНӨГ/202212010</t>
  </si>
  <si>
    <t>ТӨАОНӨГ/202212011</t>
  </si>
  <si>
    <t>ТӨАОНӨГ/202212012</t>
  </si>
  <si>
    <t>ТӨАОНӨГ/202212013</t>
  </si>
  <si>
    <t>ТӨАОНӨГ/202212014</t>
  </si>
  <si>
    <t>ТӨАОНӨГ/202212015</t>
  </si>
  <si>
    <t>ТӨАОНӨГ/202212016</t>
  </si>
  <si>
    <t>ТӨАОНӨГ/202212017</t>
  </si>
  <si>
    <t>ТӨАОНӨГ/202212018</t>
  </si>
  <si>
    <t>ТӨАОНӨГ/202212019</t>
  </si>
  <si>
    <t>ТӨАОНӨГ/202212020</t>
  </si>
  <si>
    <t>ТӨАОНӨГ/202212021</t>
  </si>
  <si>
    <t>ТӨАОНӨГ/202212022</t>
  </si>
  <si>
    <t>ТӨАОНӨГ/202212023</t>
  </si>
  <si>
    <t>ТӨАОНӨГ/202212024</t>
  </si>
  <si>
    <t>ТӨАОНӨГ/202212025</t>
  </si>
  <si>
    <t>ТӨАОНӨГ/202212026</t>
  </si>
  <si>
    <t>ТӨАОНӨГ/202212027</t>
  </si>
  <si>
    <t>ТӨАОНӨГ/202212028</t>
  </si>
  <si>
    <t>ТӨАОНӨГ/202212029</t>
  </si>
  <si>
    <t>ТӨАОНӨГ/202212030</t>
  </si>
  <si>
    <t>ТӨАОНӨГ/202212031</t>
  </si>
  <si>
    <t>ТӨАОНӨГ/202212032</t>
  </si>
  <si>
    <t>ТӨАОНӨГ/202212033</t>
  </si>
  <si>
    <t>ТӨАОНӨГ/202212034</t>
  </si>
  <si>
    <t>ТӨАОНӨГ/202212035</t>
  </si>
  <si>
    <t>ТӨАОНӨГ/202212036</t>
  </si>
  <si>
    <t>ТӨАОНӨГ/202212037</t>
  </si>
  <si>
    <t>ТӨАОНӨГ/202212038</t>
  </si>
  <si>
    <t>ТӨАОНӨГ/202212039</t>
  </si>
  <si>
    <t>ТӨАОНӨГ/202212040</t>
  </si>
  <si>
    <t>ТӨАОНӨГ/202212041</t>
  </si>
  <si>
    <t>ТӨАОНӨГ/202212042</t>
  </si>
  <si>
    <t>ТӨАОНӨГ/202212043</t>
  </si>
  <si>
    <t>ТӨАОНӨГ/202212044</t>
  </si>
  <si>
    <t>ТӨАОНӨГ/202212045</t>
  </si>
  <si>
    <t>ТӨАОНӨГ/202212046</t>
  </si>
  <si>
    <t>ТӨАОНӨГ/202212047</t>
  </si>
  <si>
    <t>ТӨАОНӨГ/202212048</t>
  </si>
  <si>
    <t>ТӨАОНӨГ/202212049</t>
  </si>
  <si>
    <t>ТӨАОНӨГ/202212050</t>
  </si>
  <si>
    <t>ТӨАОНӨГ/202212051</t>
  </si>
  <si>
    <t>ТӨАОНӨГ/202212052</t>
  </si>
  <si>
    <t>ТӨАОНӨГ/202212053</t>
  </si>
  <si>
    <t>ТӨАОНӨГ/202212054</t>
  </si>
  <si>
    <t>ТӨАОНӨГ/202212055</t>
  </si>
  <si>
    <t>ТӨАОНӨГ/202212056</t>
  </si>
  <si>
    <t>ТӨАОНӨГ/202212057</t>
  </si>
  <si>
    <t>ТӨАОНӨГ/202212058</t>
  </si>
  <si>
    <t>ТӨАОНӨГ/202212059</t>
  </si>
  <si>
    <t>ТӨАОНӨГ/202212060</t>
  </si>
  <si>
    <t>ТӨАОНӨГ/202212061</t>
  </si>
  <si>
    <t>ТӨАОНӨГ/202212062</t>
  </si>
  <si>
    <t>ТӨАОНӨГ/202212063</t>
  </si>
  <si>
    <t>ТӨАОНӨГ/202212064</t>
  </si>
  <si>
    <t>ТӨАОНӨГ/202212065</t>
  </si>
  <si>
    <t>ТӨАОНӨГ/202212066</t>
  </si>
  <si>
    <t>ТӨАОНӨГ/202212067</t>
  </si>
  <si>
    <t>ТӨАОНӨГ/202212068</t>
  </si>
  <si>
    <t>ТӨАОНӨГ/202212069</t>
  </si>
  <si>
    <t>ТӨАОНӨГ/202212070</t>
  </si>
  <si>
    <t>ТӨАОНӨГ/202212071</t>
  </si>
  <si>
    <t>ТӨАОНӨГ/202212072</t>
  </si>
  <si>
    <t>ТӨАОНӨГ/202212073</t>
  </si>
  <si>
    <t>ТӨАОНӨГ/202212074</t>
  </si>
  <si>
    <t>ТӨАОНӨГ/202212075</t>
  </si>
  <si>
    <t>ТӨАОНӨГ/202212076</t>
  </si>
  <si>
    <t>ТӨАОНӨГ/202212077</t>
  </si>
  <si>
    <t>ТӨАОНӨГ/202212078</t>
  </si>
  <si>
    <t>ТӨАОНӨГ/202212079</t>
  </si>
  <si>
    <t>ТӨАОНӨГ/202212080</t>
  </si>
  <si>
    <t>ТӨАОНӨГ/202212081</t>
  </si>
  <si>
    <t>ТӨАОНӨГ/202212082</t>
  </si>
  <si>
    <t>ТӨАОНӨГ/202212083</t>
  </si>
  <si>
    <t>БХБЯ/202212031</t>
  </si>
  <si>
    <t>БШУЯ/202212055</t>
  </si>
  <si>
    <t>БШУЯ/202212058</t>
  </si>
  <si>
    <t>БШУЯ/202212056</t>
  </si>
  <si>
    <t>ЗГХЭГ/202202024</t>
  </si>
  <si>
    <t>ЗТХЯ/202212039</t>
  </si>
  <si>
    <t>ХХААХҮЯ/202212040</t>
  </si>
  <si>
    <t>ЭМЯ/202212032</t>
  </si>
  <si>
    <t>ЗГХЭГ/202202041</t>
  </si>
  <si>
    <t>ЗГХЭГ/202202036</t>
  </si>
  <si>
    <t>БОАЖЯ/202202055</t>
  </si>
  <si>
    <t>МХЕГ/202201001</t>
  </si>
  <si>
    <t>(2022 ОНЫ 05 ДУГААР САРЫН 18-НЫ БАЙДЛААР)</t>
  </si>
  <si>
    <t>Харьцуулалтын аргаар 3 удаа зарласан. 1 оролцогчтой  ҮХороо 2022.04.29-нд үнэлгээ хийсэн шаардлага хангаагүй дахин зарлана. Захиалагч ажлын даалгаварт өөрчлөлт оруулахаар болсон. Ажлын даалгаврыг ГХБХБГ, БОАЖГ хариуцсан, дахин зарлана.</t>
  </si>
  <si>
    <t>Баяндөрвөлж ХХК</t>
  </si>
  <si>
    <t>2022.05.13</t>
  </si>
  <si>
    <t>2022.04.04, 2022.05.13</t>
  </si>
  <si>
    <t>ҮХороо шалгаруулалт хийсэн. Үр дүнг 2022.05.13-нд оруулсан. Ажлын 6 хоног хүлээнэ.</t>
  </si>
  <si>
    <t>2022.03.18, 2022.04.18, 2022.05.03, 2022.05.17</t>
  </si>
  <si>
    <t xml:space="preserve">Дахин зарлана. </t>
  </si>
  <si>
    <t>Нээлтийг 2022.05.13-нд зохион байгуулсан. 2 оролцогчтой ҮХороо үнэлгээ хийж байна.</t>
  </si>
  <si>
    <t>ЭХЯ/202211011</t>
  </si>
  <si>
    <t>Эл Си Би ХХК</t>
  </si>
  <si>
    <t>2022.03.21, 2022.05.03, 2022.05.13</t>
  </si>
  <si>
    <t>Тендер шалгаруулалтын дугаар</t>
  </si>
  <si>
    <t>Оролцогч оролцоогүй тул 2 дахь удаагаа зарласан.                                                       Нээлтийг 2022.04.28-нд хийсэн 1 оролцогчтой. УИХ-н 2022.04.29-ний төсвийн тодотголоор хасагдсан.</t>
  </si>
  <si>
    <t>Шилдэг зам ХХК</t>
  </si>
  <si>
    <t>Нээлтийг 2022.04.25-нд хийсэн. ҮХороо шалгаруулалт хийсэн. Үр дүнг 2022.05.09-нд нийтэлсэн. Гомдол гараагүй захиалагч гэрээ байгуулна.</t>
  </si>
  <si>
    <t>2022.05.18-ны өдрийн байдлаар зарлаагүй  байна.</t>
  </si>
  <si>
    <t>2022.04.25, 2022.05.02, 2022.05.13</t>
  </si>
  <si>
    <t>2 дахь удаагаа зарласан оролцогчгүй дахин зарласан. Нээлтийг 2022.05.13-нд зохион байгуулсан оролцогчгүй дахин зарлана.</t>
  </si>
  <si>
    <t>Нээлтийг 2022.05.17-нд зохион байгуулсан оролцогчгүй. Дахин зарлана.</t>
  </si>
  <si>
    <t>2022.03.21, 2022.04.29, 2022.05.17</t>
  </si>
  <si>
    <t>2022.02.17, 2022.04.12, 2022.04.29, 2022.05.17</t>
  </si>
  <si>
    <t>4 дэх удаагаа зарласан. Нээлтийг 2022.06.03-нд</t>
  </si>
  <si>
    <t>Ихэр мөнх ХХК</t>
  </si>
  <si>
    <t>2022.05.16</t>
  </si>
  <si>
    <t>Багц 1-т Ихэр мөнх ХХК шалгарсан. Үр дүнг 2022.05.16-нд оруулсан. Ажлын 6 хоног хүлээнэ.</t>
  </si>
  <si>
    <t>Багц 2-н нээлтийг 2022.05.12-нд нээсэн. 1 оролцогчтой ҮХороо үнэлгээ хийж байгаа.</t>
  </si>
  <si>
    <t>2022.03.18, 2022.03.30, 2022.04.15, 2022.04.29, 2022.05.11</t>
  </si>
  <si>
    <t>2022.03.10, 2022.03.21, 2022.04.05, 2022.04.15, 2022.04.29, 2022.05.18</t>
  </si>
  <si>
    <t>6 дахь удаагаа зарласан. Нээлтийг 2022.05.27-нд</t>
  </si>
  <si>
    <t>2022.03.25, 2022.04.07, 2022.04.15, 2022.05.10</t>
  </si>
  <si>
    <t>2022.03.17, 2022.03.29, 2022.04.08, 2022.04.15, 2022.05.10</t>
  </si>
  <si>
    <t>5 дахь удаагаа зарласан. Нээлтийг 2022.05.17-нд хийсэн. 2 Оролцогчтой ҮХороо үнэлгээ хийж байна.</t>
  </si>
  <si>
    <t>2022.03.29, 2022.04.12, 2022.05.06, 2022.05.16</t>
  </si>
  <si>
    <t>2022.03.17, 2022.03.29, 2022.04.12, 2022.05.06, 2022.05.16</t>
  </si>
  <si>
    <t xml:space="preserve">Оролцогчгүй 5 дахь удаагаа зарласан. Нээлтийг 2022.05.27-нд  </t>
  </si>
  <si>
    <t>2022.04.04, 2022.05.11</t>
  </si>
  <si>
    <t>2022.01.31, 2022.02.17, 2022.05.11</t>
  </si>
  <si>
    <t>СЯам хүчингүй болгосон дахин зарласан. Нээлтийг 2022.05.23</t>
  </si>
  <si>
    <t>СЯам хүчингүй болгосон дахин зарласан. Үр дүнг 2022.05.16-нд нийтэлсэн. Дахин зарлана.</t>
  </si>
  <si>
    <t>2022.05.18-ны байдлаар зарлаагүй байна.</t>
  </si>
  <si>
    <t>2022.05.16-нд зураг, төсөв ирсэн. Захиалагч ҮХороог байгуулна.</t>
  </si>
  <si>
    <t>2022.05.11</t>
  </si>
  <si>
    <t>ҮХороо тендер нээснээс хойш  тендерийн хүчинтэй хугацаа 30 хоногт үнэлгээ хийх байсан уг хугацаанд үнэлгээ хийгээгүй Тендерийн хүчинтэй хугацаа дууссан тул дахин зарлана.</t>
  </si>
  <si>
    <t>Төв гэрэл ХХК</t>
  </si>
  <si>
    <t>2022.05.17</t>
  </si>
  <si>
    <t>2022.04.22, 2022.05.17</t>
  </si>
  <si>
    <t>Үр дүнг 2022.05.17-нд нийтэлсэн. Ажлын 6 хоног хүлээнэ.</t>
  </si>
  <si>
    <t>Нээлтийг 2022.05.10-нд нээсэн. 1 оролцогчтой ҮХороо үнэлгээ хийж байгаа</t>
  </si>
  <si>
    <t>2022.04.06, 2022.04.15, 2022.04.26, 2022.05.10</t>
  </si>
  <si>
    <t>4 дэх удаагаа зарласан. Нээлтийг 2022.05.17-нд зохион байгуулсан 2 оролцогчтой ҮХороо үнэлгээ хийж байгаа</t>
  </si>
  <si>
    <t>Нээлтийг 2022.05.12-нд нээсэн. 2 оролцогчтой. ҮХороо үнэлгээ хийж байгаа.</t>
  </si>
  <si>
    <t>2 дахь удаагаа зарласан. Нээлтийг 2022.04.28-нд нээх код ирээгүй 2022.05.02-нд нээлт хийнэ. ҮХороо шалгаруулсан. Гэрээ байгуулах шатанд</t>
  </si>
  <si>
    <t>2022.03.30, 2022.04.15, 2022.04.29, 2022.05.11</t>
  </si>
  <si>
    <t>2022.03.22, 2022.04.07, 2022.04.15, 2022.04.29, 2022.05.18</t>
  </si>
  <si>
    <t>5 дахь удаагаа зарласан. Нээлтийг 2022.05.27-нд</t>
  </si>
  <si>
    <t>2 оролцогч, оролцсон шаардлага хангаагүй тул татгалзсан. Дахин зарласан нээлтийг 2022.05.09-нд нээж ҮХороо шалгаруулсан гэрээ байгуулах шатанд</t>
  </si>
  <si>
    <t>2022.04.01, 2022.04.12, 2022.04.26, 2022.05.10</t>
  </si>
  <si>
    <t>2022.03.21, 2022.04.04, 2022.04.12, 2022.04.26, 2022.05.10</t>
  </si>
  <si>
    <t>5 дахь удаагаа зарласан. Оролцогчгүй дахин зарласан. Нээлтийг 2022.05.19-нд</t>
  </si>
  <si>
    <t>Багц 2-т: Нанопланет ХХК</t>
  </si>
  <si>
    <t>Багц 2-т Гэрээ байгуулагдсан.</t>
  </si>
  <si>
    <t>Багц 1-г 2 дахь удаагаа зарласан. Нээлтийг 2022.05.27-нд</t>
  </si>
  <si>
    <t>2022.03.16, 2022.04.27</t>
  </si>
  <si>
    <t>2022.05.18-ны байдлаар захиалагчаас зураг, төсөв ирээгүй байна.</t>
  </si>
  <si>
    <t xml:space="preserve">2 дахь удаагаа зарласан. Оролцогчгүй. Дахин зарлана. </t>
  </si>
  <si>
    <t>2022.01.20, 2022.05.17</t>
  </si>
  <si>
    <t>ҮХороог 2022.05.17-нд шинэчлэн байгуулсан.  Нээлтийг 2022.06.20-нд</t>
  </si>
  <si>
    <t>Нээлтийг 2022.05.13-нд зохион байгуулсан. 5 оролцогчтой ҮХороо үнэлгээ хийж Өгөөмөр Уул ХХК-ийг шалгаруулсан. ҮХорооны дүгнэлт баталгаажаагүй байна.</t>
  </si>
  <si>
    <t>Нээлтийг 2022.04.08-нд хийсэн. 3 компани оролцсон. ҮХороо үнэлгээ хийж, Өвсний үндэс хандивлагчаар хянуулахаар хүргүүлсэн, хариу ирээгүй тул оролцогчдод мэдэгдэл хүргүүлсэн. Ажлын 6 хоног хүлээх хугацаанд СЯаманд гомдол гарсан. 14 хоног хүлээнэ.</t>
  </si>
  <si>
    <t>Нэгүн хаус ХХК</t>
  </si>
  <si>
    <t xml:space="preserve">4 дэх удаагаа зарласан.  Нээлтийг 2022.05.16-нд зохион байгуулсан. 1 оролцогчтой 2022.05.18-нд ҮХороо үнэлгээ хийж шалгаруулсан. Үнэлгээний дүгнэлт албажаагүй байна. </t>
  </si>
  <si>
    <t>Вотер филтер ХХК</t>
  </si>
  <si>
    <t>2 дахь удаагаа зарласан. Нээлтийг 2022.05.18-нд зохион байгуулсан. Оролцогч оролцоогүй. Гэрээ шууд байгуулах-хэлэлцээрт оролцогчийн нэр захиалагчаас авна.</t>
  </si>
  <si>
    <t xml:space="preserve">АЙМГИЙН ТҮВШИНД </t>
  </si>
  <si>
    <t>СУМЫН ТҮВШИНД/ЭРХ ШИЛЖСЭН</t>
  </si>
  <si>
    <r>
      <rPr>
        <b/>
        <sz val="11"/>
        <color theme="1"/>
        <rFont val="Arial"/>
        <family val="2"/>
      </rPr>
      <t xml:space="preserve">СУМЫН ТҮВШИНД/ЭРХ ШИЛЖСЭН </t>
    </r>
    <r>
      <rPr>
        <sz val="11"/>
        <color theme="1"/>
        <rFont val="Arial"/>
        <family val="2"/>
      </rPr>
      <t>Тендерийн болон хэлэлцээрийн нээлт хийсэн - Үнэлгээ хийгдэж буй төсөл, арга хэмжээ</t>
    </r>
  </si>
  <si>
    <t>.(ХУГАЦАА: 2022 ОНЫ 05 ДУГААР САРЫН 18-НЫ ӨДРИЙН БАЙДЛААР).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</si>
</sst>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_-* #,##0.00_₮_-;\-* #,##0.00_₮_-;_-* &quot;-&quot;??_₮_-;_-@_-"/>
    <numFmt numFmtId="166" formatCode="_(* #,##0.0_);_(* \(#,##0.0\);_(* &quot;-&quot;??_);_(@_)"/>
  </numFmts>
  <fonts count="15" x14ac:knownFonts="1">
    <font>
      <sz val="11"/>
      <color theme="1"/>
      <name val="Calibri"/>
      <family val="2"/>
      <scheme val="minor"/>
    </font>
    <font>
      <sz val="11"/>
      <color theme="1"/>
      <name val="Calibri"/>
      <family val="2"/>
      <scheme val="minor"/>
    </font>
    <font>
      <sz val="10"/>
      <color theme="1"/>
      <name val="Arial"/>
      <family val="2"/>
    </font>
    <font>
      <sz val="8"/>
      <color theme="1"/>
      <name val="Arial"/>
      <family val="2"/>
    </font>
    <font>
      <b/>
      <sz val="9"/>
      <color theme="1"/>
      <name val="Arial"/>
      <family val="2"/>
    </font>
    <font>
      <b/>
      <sz val="11"/>
      <color theme="1"/>
      <name val="Arial"/>
      <family val="2"/>
    </font>
    <font>
      <sz val="11"/>
      <color theme="1"/>
      <name val="Arial"/>
      <family val="2"/>
    </font>
    <font>
      <sz val="11"/>
      <name val="Arial"/>
      <family val="2"/>
    </font>
    <font>
      <sz val="12"/>
      <color theme="1"/>
      <name val="Arial"/>
      <family val="2"/>
    </font>
    <font>
      <b/>
      <sz val="12"/>
      <color theme="1"/>
      <name val="Arial"/>
      <family val="2"/>
    </font>
    <font>
      <b/>
      <i/>
      <sz val="12"/>
      <color theme="1"/>
      <name val="Arial"/>
      <family val="2"/>
    </font>
    <font>
      <sz val="12"/>
      <name val="Arial"/>
      <family val="2"/>
    </font>
    <font>
      <b/>
      <u/>
      <sz val="12"/>
      <name val="Arial"/>
      <family val="2"/>
    </font>
    <font>
      <sz val="11"/>
      <color rgb="FFFF0000"/>
      <name val="Arial"/>
      <family val="2"/>
    </font>
    <font>
      <b/>
      <i/>
      <sz val="12"/>
      <name val="Arial"/>
      <family val="2"/>
    </font>
  </fonts>
  <fills count="13">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92D050"/>
        <bgColor indexed="64"/>
      </patternFill>
    </fill>
    <fill>
      <patternFill patternType="solid">
        <fgColor rgb="FF33CCFF"/>
        <bgColor indexed="64"/>
      </patternFill>
    </fill>
    <fill>
      <patternFill patternType="solid">
        <fgColor theme="3" tint="0.59999389629810485"/>
        <bgColor indexed="64"/>
      </patternFill>
    </fill>
    <fill>
      <patternFill patternType="solid">
        <fgColor theme="8" tint="0.59999389629810485"/>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cellStyleXfs>
  <cellXfs count="444">
    <xf numFmtId="0" fontId="0" fillId="0" borderId="0" xfId="0"/>
    <xf numFmtId="0" fontId="6" fillId="0" borderId="0" xfId="0" applyFont="1"/>
    <xf numFmtId="0" fontId="6" fillId="0" borderId="0" xfId="0" applyFont="1" applyAlignment="1"/>
    <xf numFmtId="0" fontId="5" fillId="4" borderId="1"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6" fillId="0" borderId="32" xfId="0" applyFont="1" applyBorder="1" applyAlignment="1">
      <alignment horizontal="center" vertical="center" wrapText="1"/>
    </xf>
    <xf numFmtId="0" fontId="6" fillId="0" borderId="34" xfId="0" applyFont="1" applyBorder="1" applyAlignment="1">
      <alignment horizontal="center" vertical="center" wrapText="1"/>
    </xf>
    <xf numFmtId="0" fontId="6" fillId="5" borderId="1" xfId="0" applyFont="1" applyFill="1" applyBorder="1" applyAlignment="1">
      <alignment horizontal="center" vertical="center" wrapText="1"/>
    </xf>
    <xf numFmtId="0" fontId="6" fillId="5" borderId="1" xfId="0" applyFont="1" applyFill="1" applyBorder="1" applyAlignment="1">
      <alignment horizontal="left" vertical="center" wrapText="1"/>
    </xf>
    <xf numFmtId="164" fontId="6" fillId="5" borderId="1" xfId="1" applyNumberFormat="1" applyFont="1" applyFill="1" applyBorder="1" applyAlignment="1">
      <alignment horizontal="center" vertical="center" wrapText="1"/>
    </xf>
    <xf numFmtId="164" fontId="6" fillId="5" borderId="4" xfId="1" applyNumberFormat="1" applyFont="1" applyFill="1" applyBorder="1" applyAlignment="1">
      <alignment horizontal="center" vertical="center" wrapText="1"/>
    </xf>
    <xf numFmtId="164" fontId="6" fillId="5" borderId="11" xfId="1" applyNumberFormat="1" applyFont="1" applyFill="1" applyBorder="1" applyAlignment="1">
      <alignment horizontal="center" vertical="center" wrapText="1"/>
    </xf>
    <xf numFmtId="164" fontId="6" fillId="5" borderId="12" xfId="1" applyNumberFormat="1" applyFont="1" applyFill="1" applyBorder="1" applyAlignment="1">
      <alignment horizontal="center" vertical="center" wrapText="1"/>
    </xf>
    <xf numFmtId="164" fontId="6" fillId="4" borderId="13" xfId="1" applyNumberFormat="1" applyFont="1" applyFill="1" applyBorder="1" applyAlignment="1">
      <alignment horizontal="center" vertical="center" wrapText="1"/>
    </xf>
    <xf numFmtId="164" fontId="6" fillId="5" borderId="27" xfId="1" applyNumberFormat="1" applyFont="1" applyFill="1" applyBorder="1" applyAlignment="1">
      <alignment horizontal="center" vertical="center" wrapText="1"/>
    </xf>
    <xf numFmtId="164" fontId="6" fillId="5" borderId="6" xfId="1" applyNumberFormat="1" applyFont="1" applyFill="1" applyBorder="1" applyAlignment="1">
      <alignment horizontal="center" vertical="center" wrapText="1"/>
    </xf>
    <xf numFmtId="9" fontId="6" fillId="0" borderId="1" xfId="3" applyFont="1" applyBorder="1" applyAlignment="1">
      <alignment horizontal="center" vertical="center" wrapText="1"/>
    </xf>
    <xf numFmtId="0" fontId="7" fillId="5" borderId="1" xfId="0" applyFont="1" applyFill="1" applyBorder="1" applyAlignment="1">
      <alignment horizontal="left" vertical="center" wrapText="1"/>
    </xf>
    <xf numFmtId="164" fontId="6" fillId="5" borderId="18" xfId="1" applyNumberFormat="1" applyFont="1" applyFill="1" applyBorder="1" applyAlignment="1">
      <alignment horizontal="center" vertical="center" wrapText="1"/>
    </xf>
    <xf numFmtId="164" fontId="6" fillId="4" borderId="19" xfId="1" applyNumberFormat="1" applyFont="1" applyFill="1" applyBorder="1" applyAlignment="1">
      <alignment horizontal="center" vertical="center" wrapText="1"/>
    </xf>
    <xf numFmtId="164" fontId="6" fillId="4" borderId="18" xfId="1" applyNumberFormat="1" applyFont="1" applyFill="1" applyBorder="1" applyAlignment="1">
      <alignment horizontal="center" vertical="center" wrapText="1"/>
    </xf>
    <xf numFmtId="164" fontId="6" fillId="4" borderId="1" xfId="1"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164" fontId="5" fillId="6" borderId="1" xfId="1" applyNumberFormat="1" applyFont="1" applyFill="1" applyBorder="1" applyAlignment="1">
      <alignment horizontal="center" vertical="center" wrapText="1"/>
    </xf>
    <xf numFmtId="164" fontId="5" fillId="4" borderId="32" xfId="1" applyNumberFormat="1" applyFont="1" applyFill="1" applyBorder="1" applyAlignment="1">
      <alignment horizontal="center" vertical="center" wrapText="1"/>
    </xf>
    <xf numFmtId="0" fontId="5" fillId="3" borderId="0" xfId="0" applyFont="1" applyFill="1"/>
    <xf numFmtId="0" fontId="5" fillId="0" borderId="0" xfId="0" applyFont="1"/>
    <xf numFmtId="164" fontId="5" fillId="0" borderId="0" xfId="1" applyNumberFormat="1" applyFont="1"/>
    <xf numFmtId="164" fontId="5" fillId="0" borderId="0" xfId="1" applyNumberFormat="1" applyFont="1" applyAlignment="1"/>
    <xf numFmtId="164" fontId="6" fillId="0" borderId="0" xfId="0" applyNumberFormat="1" applyFont="1"/>
    <xf numFmtId="164" fontId="2" fillId="0" borderId="0" xfId="0" applyNumberFormat="1" applyFont="1"/>
    <xf numFmtId="9" fontId="6" fillId="0" borderId="0" xfId="0" applyNumberFormat="1" applyFont="1"/>
    <xf numFmtId="164" fontId="6" fillId="4" borderId="32" xfId="0" applyNumberFormat="1" applyFont="1" applyFill="1" applyBorder="1"/>
    <xf numFmtId="164" fontId="6" fillId="4" borderId="35" xfId="0" applyNumberFormat="1" applyFont="1" applyFill="1" applyBorder="1" applyAlignment="1"/>
    <xf numFmtId="164" fontId="6" fillId="0" borderId="0" xfId="0" applyNumberFormat="1" applyFont="1" applyAlignment="1"/>
    <xf numFmtId="164" fontId="6" fillId="3" borderId="0" xfId="0" applyNumberFormat="1" applyFont="1" applyFill="1" applyBorder="1"/>
    <xf numFmtId="0" fontId="6" fillId="3" borderId="0" xfId="0" applyFont="1" applyFill="1"/>
    <xf numFmtId="164" fontId="6" fillId="3" borderId="0" xfId="0" applyNumberFormat="1" applyFont="1" applyFill="1" applyBorder="1" applyAlignment="1"/>
    <xf numFmtId="164" fontId="6" fillId="0" borderId="1" xfId="0" applyNumberFormat="1" applyFont="1" applyBorder="1"/>
    <xf numFmtId="164" fontId="2" fillId="0" borderId="1" xfId="0" applyNumberFormat="1" applyFont="1" applyBorder="1"/>
    <xf numFmtId="0" fontId="5" fillId="0" borderId="0" xfId="0" applyFont="1" applyAlignment="1"/>
    <xf numFmtId="164" fontId="6" fillId="5" borderId="22" xfId="1" applyNumberFormat="1" applyFont="1" applyFill="1" applyBorder="1" applyAlignment="1">
      <alignment horizontal="center" vertical="center" wrapText="1"/>
    </xf>
    <xf numFmtId="164" fontId="6" fillId="5" borderId="2" xfId="1" applyNumberFormat="1" applyFont="1" applyFill="1" applyBorder="1" applyAlignment="1">
      <alignment horizontal="center" vertical="center" wrapText="1"/>
    </xf>
    <xf numFmtId="164" fontId="6" fillId="5" borderId="23" xfId="1" applyNumberFormat="1" applyFont="1" applyFill="1" applyBorder="1" applyAlignment="1">
      <alignment horizontal="center" vertical="center" wrapText="1"/>
    </xf>
    <xf numFmtId="164" fontId="6" fillId="4" borderId="26" xfId="1" applyNumberFormat="1" applyFont="1" applyFill="1" applyBorder="1" applyAlignment="1">
      <alignment horizontal="center" vertical="center" wrapText="1"/>
    </xf>
    <xf numFmtId="164" fontId="6" fillId="4" borderId="11" xfId="1" applyNumberFormat="1" applyFont="1" applyFill="1" applyBorder="1" applyAlignment="1">
      <alignment horizontal="center" vertical="center" wrapText="1"/>
    </xf>
    <xf numFmtId="164" fontId="6" fillId="4" borderId="12" xfId="1" applyNumberFormat="1" applyFont="1" applyFill="1" applyBorder="1" applyAlignment="1">
      <alignment horizontal="center" vertical="center" wrapText="1"/>
    </xf>
    <xf numFmtId="164" fontId="6" fillId="5" borderId="21" xfId="1" applyNumberFormat="1" applyFont="1" applyFill="1" applyBorder="1" applyAlignment="1">
      <alignment horizontal="center" vertical="center" wrapText="1"/>
    </xf>
    <xf numFmtId="164" fontId="6" fillId="7" borderId="1" xfId="0" applyNumberFormat="1" applyFont="1" applyFill="1" applyBorder="1"/>
    <xf numFmtId="164" fontId="2" fillId="7" borderId="1" xfId="0" applyNumberFormat="1" applyFont="1" applyFill="1" applyBorder="1"/>
    <xf numFmtId="0" fontId="6" fillId="0" borderId="33" xfId="0" applyFont="1" applyBorder="1" applyAlignment="1">
      <alignment horizontal="center" vertical="center" wrapText="1"/>
    </xf>
    <xf numFmtId="164" fontId="6" fillId="8" borderId="3" xfId="1" applyNumberFormat="1" applyFont="1" applyFill="1" applyBorder="1" applyAlignment="1">
      <alignment horizontal="center" vertical="center" wrapText="1"/>
    </xf>
    <xf numFmtId="164" fontId="6" fillId="8" borderId="36" xfId="1" applyNumberFormat="1" applyFont="1" applyFill="1" applyBorder="1" applyAlignment="1">
      <alignment horizontal="center" vertical="center" wrapText="1"/>
    </xf>
    <xf numFmtId="164" fontId="6" fillId="8" borderId="18" xfId="1" applyNumberFormat="1" applyFont="1" applyFill="1" applyBorder="1" applyAlignment="1">
      <alignment horizontal="center" vertical="center" wrapText="1"/>
    </xf>
    <xf numFmtId="164" fontId="6" fillId="8" borderId="1" xfId="1" applyNumberFormat="1" applyFont="1" applyFill="1" applyBorder="1" applyAlignment="1">
      <alignment horizontal="center" vertical="center" wrapText="1"/>
    </xf>
    <xf numFmtId="0" fontId="6" fillId="8" borderId="32" xfId="0" applyFont="1" applyFill="1" applyBorder="1" applyAlignment="1">
      <alignment horizontal="center" vertical="center" wrapText="1"/>
    </xf>
    <xf numFmtId="0" fontId="6" fillId="8" borderId="33" xfId="0" applyFont="1" applyFill="1" applyBorder="1" applyAlignment="1">
      <alignment horizontal="center" vertical="center" wrapText="1"/>
    </xf>
    <xf numFmtId="0" fontId="6" fillId="8" borderId="34" xfId="0" applyFont="1" applyFill="1" applyBorder="1" applyAlignment="1">
      <alignment horizontal="center" vertical="center" wrapText="1"/>
    </xf>
    <xf numFmtId="0" fontId="6" fillId="8" borderId="38" xfId="0" applyFont="1" applyFill="1" applyBorder="1" applyAlignment="1">
      <alignment horizontal="center" vertical="center" wrapText="1"/>
    </xf>
    <xf numFmtId="0" fontId="6" fillId="8" borderId="35" xfId="0" applyFont="1" applyFill="1" applyBorder="1" applyAlignment="1">
      <alignment horizontal="center" vertical="center" wrapText="1"/>
    </xf>
    <xf numFmtId="164" fontId="6" fillId="4" borderId="22" xfId="1" applyNumberFormat="1" applyFont="1" applyFill="1" applyBorder="1" applyAlignment="1">
      <alignment horizontal="center" vertical="center" wrapText="1"/>
    </xf>
    <xf numFmtId="164" fontId="6" fillId="4" borderId="2" xfId="1" applyNumberFormat="1" applyFont="1" applyFill="1" applyBorder="1" applyAlignment="1">
      <alignment horizontal="center" vertical="center" wrapText="1"/>
    </xf>
    <xf numFmtId="164" fontId="5" fillId="9" borderId="1" xfId="1" applyNumberFormat="1" applyFont="1" applyFill="1" applyBorder="1" applyAlignment="1">
      <alignment horizontal="center" vertical="center" wrapText="1"/>
    </xf>
    <xf numFmtId="164" fontId="5" fillId="0" borderId="0" xfId="1" applyNumberFormat="1" applyFont="1" applyAlignment="1">
      <alignment horizontal="center" vertical="center" wrapText="1"/>
    </xf>
    <xf numFmtId="0" fontId="6" fillId="0" borderId="0" xfId="0" applyFont="1" applyAlignment="1">
      <alignment horizontal="center" vertical="center" wrapText="1"/>
    </xf>
    <xf numFmtId="164" fontId="5" fillId="3" borderId="0" xfId="1" applyNumberFormat="1" applyFont="1" applyFill="1" applyBorder="1" applyAlignment="1">
      <alignment horizontal="center" vertical="center" wrapText="1"/>
    </xf>
    <xf numFmtId="164" fontId="6" fillId="10" borderId="1" xfId="0" applyNumberFormat="1" applyFont="1" applyFill="1" applyBorder="1" applyAlignment="1">
      <alignment horizontal="center" vertical="center" wrapText="1"/>
    </xf>
    <xf numFmtId="0" fontId="6" fillId="3" borderId="0" xfId="0" applyFont="1" applyFill="1" applyBorder="1" applyAlignment="1">
      <alignment horizontal="center" vertical="center" wrapText="1"/>
    </xf>
    <xf numFmtId="164" fontId="6" fillId="3" borderId="0" xfId="0" applyNumberFormat="1" applyFont="1" applyFill="1" applyBorder="1" applyAlignment="1">
      <alignment horizontal="center" vertical="center" wrapText="1"/>
    </xf>
    <xf numFmtId="0" fontId="6" fillId="3" borderId="0" xfId="0" applyFont="1" applyFill="1" applyAlignment="1">
      <alignment horizontal="center" vertical="center" wrapText="1"/>
    </xf>
    <xf numFmtId="164" fontId="6" fillId="10" borderId="41" xfId="0" applyNumberFormat="1" applyFont="1" applyFill="1" applyBorder="1" applyAlignment="1">
      <alignment horizontal="center" vertical="center" wrapText="1"/>
    </xf>
    <xf numFmtId="164" fontId="6" fillId="4" borderId="4" xfId="1" applyNumberFormat="1" applyFont="1" applyFill="1" applyBorder="1" applyAlignment="1">
      <alignment horizontal="center" vertical="center" wrapText="1"/>
    </xf>
    <xf numFmtId="164" fontId="6" fillId="3" borderId="42" xfId="1" applyNumberFormat="1" applyFont="1" applyFill="1" applyBorder="1" applyAlignment="1">
      <alignment vertical="center" wrapText="1"/>
    </xf>
    <xf numFmtId="164" fontId="6" fillId="3" borderId="43" xfId="1" applyNumberFormat="1" applyFont="1" applyFill="1" applyBorder="1" applyAlignment="1">
      <alignment vertical="center" wrapText="1"/>
    </xf>
    <xf numFmtId="164" fontId="5" fillId="3" borderId="44" xfId="1" applyNumberFormat="1" applyFont="1" applyFill="1" applyBorder="1" applyAlignment="1">
      <alignment vertical="center" wrapText="1"/>
    </xf>
    <xf numFmtId="0" fontId="8" fillId="3" borderId="0" xfId="0" applyFont="1" applyFill="1"/>
    <xf numFmtId="0" fontId="8" fillId="3" borderId="0" xfId="0" applyFont="1" applyFill="1" applyAlignment="1">
      <alignment horizontal="center"/>
    </xf>
    <xf numFmtId="0" fontId="9" fillId="3" borderId="0" xfId="0" applyFont="1" applyFill="1" applyAlignment="1">
      <alignment horizontal="right"/>
    </xf>
    <xf numFmtId="0" fontId="8" fillId="3" borderId="21" xfId="0" applyFont="1" applyFill="1" applyBorder="1" applyAlignment="1">
      <alignment horizontal="left" vertical="center" wrapText="1"/>
    </xf>
    <xf numFmtId="0" fontId="8" fillId="3" borderId="21" xfId="0" applyFont="1" applyFill="1" applyBorder="1" applyAlignment="1">
      <alignment horizontal="center" vertical="center" wrapText="1"/>
    </xf>
    <xf numFmtId="0" fontId="8" fillId="3" borderId="6" xfId="0" applyFont="1" applyFill="1" applyBorder="1" applyAlignment="1">
      <alignment horizontal="left" vertical="center" wrapText="1"/>
    </xf>
    <xf numFmtId="164" fontId="8" fillId="3" borderId="1" xfId="1" applyNumberFormat="1" applyFont="1" applyFill="1" applyBorder="1" applyAlignment="1">
      <alignment horizontal="center" vertical="center" wrapText="1"/>
    </xf>
    <xf numFmtId="164" fontId="9" fillId="3" borderId="1" xfId="1"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164" fontId="8" fillId="3" borderId="1" xfId="0" applyNumberFormat="1" applyFont="1" applyFill="1" applyBorder="1" applyAlignment="1">
      <alignment horizontal="center" vertical="center" wrapText="1"/>
    </xf>
    <xf numFmtId="164" fontId="9" fillId="9" borderId="1" xfId="1" applyNumberFormat="1" applyFont="1" applyFill="1" applyBorder="1" applyAlignment="1">
      <alignment horizontal="center" vertical="center" wrapText="1"/>
    </xf>
    <xf numFmtId="0" fontId="8" fillId="9" borderId="7" xfId="0" applyFont="1" applyFill="1" applyBorder="1" applyAlignment="1">
      <alignment vertical="center" wrapText="1"/>
    </xf>
    <xf numFmtId="0" fontId="8" fillId="9"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164" fontId="8" fillId="3" borderId="1" xfId="1" applyNumberFormat="1" applyFont="1" applyFill="1" applyBorder="1" applyAlignment="1">
      <alignment vertical="center" wrapText="1"/>
    </xf>
    <xf numFmtId="164" fontId="9" fillId="9" borderId="2" xfId="1" applyNumberFormat="1" applyFont="1" applyFill="1" applyBorder="1" applyAlignment="1">
      <alignment vertical="center" wrapText="1"/>
    </xf>
    <xf numFmtId="0" fontId="9" fillId="3" borderId="0" xfId="0" applyFont="1" applyFill="1"/>
    <xf numFmtId="0" fontId="8" fillId="9" borderId="6" xfId="0" applyFont="1" applyFill="1" applyBorder="1" applyAlignment="1">
      <alignment horizontal="center" vertical="center" wrapText="1"/>
    </xf>
    <xf numFmtId="164" fontId="8" fillId="9" borderId="1" xfId="1" applyNumberFormat="1" applyFont="1" applyFill="1" applyBorder="1" applyAlignment="1">
      <alignment vertical="center" wrapText="1"/>
    </xf>
    <xf numFmtId="164" fontId="9" fillId="9" borderId="1" xfId="0" applyNumberFormat="1" applyFont="1" applyFill="1" applyBorder="1" applyAlignment="1">
      <alignment horizontal="center" vertical="center" wrapText="1"/>
    </xf>
    <xf numFmtId="164" fontId="8" fillId="9"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64" fontId="6" fillId="5" borderId="17" xfId="1" applyNumberFormat="1" applyFont="1" applyFill="1" applyBorder="1" applyAlignment="1">
      <alignment horizontal="center" vertical="center" wrapText="1"/>
    </xf>
    <xf numFmtId="164" fontId="6" fillId="5" borderId="5" xfId="1" applyNumberFormat="1" applyFont="1" applyFill="1" applyBorder="1" applyAlignment="1">
      <alignment horizontal="center" vertical="center" wrapText="1"/>
    </xf>
    <xf numFmtId="164" fontId="5" fillId="3" borderId="0" xfId="1" applyNumberFormat="1" applyFont="1" applyFill="1" applyBorder="1"/>
    <xf numFmtId="164" fontId="5" fillId="2" borderId="47" xfId="1" applyNumberFormat="1" applyFont="1" applyFill="1" applyBorder="1" applyAlignment="1">
      <alignment horizontal="center" vertical="center" wrapText="1"/>
    </xf>
    <xf numFmtId="164" fontId="5" fillId="4" borderId="41" xfId="1" applyNumberFormat="1" applyFont="1" applyFill="1" applyBorder="1" applyAlignment="1">
      <alignment horizontal="center" vertical="center" wrapText="1"/>
    </xf>
    <xf numFmtId="164" fontId="5" fillId="4" borderId="11" xfId="1" applyNumberFormat="1" applyFont="1" applyFill="1" applyBorder="1"/>
    <xf numFmtId="164" fontId="5" fillId="4" borderId="13" xfId="1" applyNumberFormat="1" applyFont="1" applyFill="1" applyBorder="1"/>
    <xf numFmtId="164" fontId="8" fillId="3" borderId="3" xfId="1" applyNumberFormat="1" applyFont="1" applyFill="1" applyBorder="1" applyAlignment="1">
      <alignment vertical="center" wrapText="1"/>
    </xf>
    <xf numFmtId="164" fontId="5" fillId="4" borderId="41" xfId="1" applyNumberFormat="1" applyFont="1" applyFill="1" applyBorder="1"/>
    <xf numFmtId="0" fontId="5" fillId="6" borderId="4" xfId="0" applyFont="1" applyFill="1" applyBorder="1" applyAlignment="1">
      <alignment horizontal="center" vertical="center" wrapText="1"/>
    </xf>
    <xf numFmtId="164" fontId="6" fillId="5" borderId="14" xfId="1" applyNumberFormat="1" applyFont="1" applyFill="1" applyBorder="1" applyAlignment="1">
      <alignment horizontal="center" vertical="center" wrapText="1"/>
    </xf>
    <xf numFmtId="164" fontId="6" fillId="4" borderId="23" xfId="1" applyNumberFormat="1" applyFont="1" applyFill="1" applyBorder="1" applyAlignment="1">
      <alignment horizontal="center" vertical="center" wrapText="1"/>
    </xf>
    <xf numFmtId="164" fontId="6" fillId="3" borderId="48" xfId="1" applyNumberFormat="1" applyFont="1" applyFill="1" applyBorder="1" applyAlignment="1">
      <alignment vertical="center" wrapText="1"/>
    </xf>
    <xf numFmtId="164" fontId="6" fillId="8" borderId="22" xfId="1" applyNumberFormat="1" applyFont="1" applyFill="1" applyBorder="1" applyAlignment="1">
      <alignment horizontal="center" vertical="center" wrapText="1"/>
    </xf>
    <xf numFmtId="164" fontId="6" fillId="8" borderId="15" xfId="1" applyNumberFormat="1" applyFont="1" applyFill="1" applyBorder="1" applyAlignment="1">
      <alignment horizontal="center" vertical="center" wrapText="1"/>
    </xf>
    <xf numFmtId="164" fontId="6" fillId="8" borderId="2" xfId="1" applyNumberFormat="1" applyFont="1" applyFill="1" applyBorder="1" applyAlignment="1">
      <alignment horizontal="center" vertical="center" wrapText="1"/>
    </xf>
    <xf numFmtId="164" fontId="6" fillId="8" borderId="49" xfId="1" applyNumberFormat="1" applyFont="1" applyFill="1" applyBorder="1" applyAlignment="1">
      <alignment horizontal="center" vertical="center" wrapText="1"/>
    </xf>
    <xf numFmtId="164" fontId="5" fillId="2" borderId="50" xfId="0" applyNumberFormat="1" applyFont="1" applyFill="1" applyBorder="1" applyAlignment="1">
      <alignment horizontal="center" vertical="center" wrapText="1"/>
    </xf>
    <xf numFmtId="164" fontId="6" fillId="5" borderId="13" xfId="1" applyNumberFormat="1" applyFont="1" applyFill="1" applyBorder="1" applyAlignment="1">
      <alignment horizontal="center" vertical="center" wrapText="1"/>
    </xf>
    <xf numFmtId="164" fontId="6" fillId="5" borderId="19" xfId="1" applyNumberFormat="1" applyFont="1" applyFill="1" applyBorder="1" applyAlignment="1">
      <alignment horizontal="center" vertical="center" wrapText="1"/>
    </xf>
    <xf numFmtId="164" fontId="6" fillId="5" borderId="26" xfId="1" applyNumberFormat="1" applyFont="1" applyFill="1" applyBorder="1" applyAlignment="1">
      <alignment horizontal="center" vertical="center" wrapText="1"/>
    </xf>
    <xf numFmtId="164" fontId="8" fillId="9" borderId="3" xfId="1" applyNumberFormat="1" applyFont="1" applyFill="1" applyBorder="1" applyAlignment="1">
      <alignment vertical="center" wrapText="1"/>
    </xf>
    <xf numFmtId="164" fontId="5" fillId="6" borderId="1" xfId="0" applyNumberFormat="1" applyFont="1" applyFill="1" applyBorder="1" applyAlignment="1">
      <alignment horizontal="center" vertical="center" wrapText="1"/>
    </xf>
    <xf numFmtId="164" fontId="10" fillId="3" borderId="1" xfId="1" applyNumberFormat="1" applyFont="1" applyFill="1" applyBorder="1" applyAlignment="1">
      <alignment horizontal="center" vertical="center" wrapText="1"/>
    </xf>
    <xf numFmtId="164" fontId="8" fillId="3" borderId="1" xfId="0" applyNumberFormat="1" applyFont="1" applyFill="1" applyBorder="1" applyAlignment="1">
      <alignment vertical="center" wrapText="1"/>
    </xf>
    <xf numFmtId="164" fontId="5" fillId="9" borderId="41" xfId="0" applyNumberFormat="1" applyFont="1" applyFill="1" applyBorder="1" applyAlignment="1">
      <alignment horizontal="center" vertical="center" wrapText="1"/>
    </xf>
    <xf numFmtId="0" fontId="8" fillId="9" borderId="1" xfId="0" applyFont="1" applyFill="1" applyBorder="1" applyAlignment="1">
      <alignment horizontal="center"/>
    </xf>
    <xf numFmtId="0" fontId="9" fillId="9" borderId="1" xfId="0" applyFont="1" applyFill="1" applyBorder="1" applyAlignment="1">
      <alignment horizontal="center"/>
    </xf>
    <xf numFmtId="43" fontId="8" fillId="3" borderId="1" xfId="1" applyFont="1" applyFill="1" applyBorder="1" applyAlignment="1">
      <alignment vertical="center" wrapText="1"/>
    </xf>
    <xf numFmtId="0" fontId="8" fillId="3" borderId="3" xfId="0" applyFont="1" applyFill="1" applyBorder="1" applyAlignment="1">
      <alignment horizontal="center" vertical="center" wrapText="1"/>
    </xf>
    <xf numFmtId="164" fontId="8" fillId="3" borderId="3" xfId="1"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9" fillId="3" borderId="0" xfId="0" applyFont="1" applyFill="1" applyAlignment="1">
      <alignment horizontal="center"/>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3" borderId="3" xfId="0" applyFont="1" applyFill="1" applyBorder="1" applyAlignment="1">
      <alignment vertical="center" wrapText="1"/>
    </xf>
    <xf numFmtId="0" fontId="8" fillId="3" borderId="1" xfId="0" applyFont="1" applyFill="1" applyBorder="1" applyAlignment="1">
      <alignment vertical="center" wrapText="1"/>
    </xf>
    <xf numFmtId="0" fontId="5" fillId="0" borderId="0" xfId="0" applyFont="1" applyAlignment="1">
      <alignment horizontal="right"/>
    </xf>
    <xf numFmtId="0" fontId="6" fillId="0" borderId="0" xfId="0" applyFont="1" applyAlignment="1">
      <alignment horizontal="left"/>
    </xf>
    <xf numFmtId="164" fontId="14" fillId="3" borderId="1" xfId="1"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164" fontId="2" fillId="3" borderId="1" xfId="1" applyNumberFormat="1" applyFont="1" applyFill="1" applyBorder="1" applyAlignment="1">
      <alignment horizontal="center" vertical="center" wrapText="1"/>
    </xf>
    <xf numFmtId="164" fontId="2" fillId="0" borderId="0" xfId="0" applyNumberFormat="1" applyFont="1" applyBorder="1"/>
    <xf numFmtId="0" fontId="6" fillId="9" borderId="1" xfId="0" applyFont="1" applyFill="1" applyBorder="1" applyAlignment="1">
      <alignment horizontal="center" vertical="center" wrapText="1"/>
    </xf>
    <xf numFmtId="164" fontId="2" fillId="3" borderId="0" xfId="0" applyNumberFormat="1" applyFont="1" applyFill="1" applyBorder="1"/>
    <xf numFmtId="164" fontId="5" fillId="2" borderId="51" xfId="1" applyNumberFormat="1" applyFont="1" applyFill="1" applyBorder="1" applyAlignment="1">
      <alignment horizontal="center" vertical="center" wrapText="1"/>
    </xf>
    <xf numFmtId="164" fontId="5" fillId="2" borderId="52" xfId="1" applyNumberFormat="1" applyFont="1" applyFill="1" applyBorder="1" applyAlignment="1">
      <alignment horizontal="center" vertical="center" wrapText="1"/>
    </xf>
    <xf numFmtId="164" fontId="6" fillId="5" borderId="53" xfId="1" applyNumberFormat="1" applyFont="1" applyFill="1" applyBorder="1" applyAlignment="1">
      <alignment horizontal="center" vertical="center" wrapText="1"/>
    </xf>
    <xf numFmtId="164" fontId="6" fillId="5" borderId="3" xfId="1" applyNumberFormat="1" applyFont="1" applyFill="1" applyBorder="1" applyAlignment="1">
      <alignment horizontal="center" vertical="center" wrapText="1"/>
    </xf>
    <xf numFmtId="164" fontId="6" fillId="8" borderId="53" xfId="1" applyNumberFormat="1" applyFont="1" applyFill="1" applyBorder="1" applyAlignment="1">
      <alignment horizontal="center" vertical="center" wrapText="1"/>
    </xf>
    <xf numFmtId="164" fontId="6" fillId="0" borderId="0" xfId="0" applyNumberFormat="1" applyFont="1" applyBorder="1"/>
    <xf numFmtId="164" fontId="6" fillId="8" borderId="19" xfId="1" applyNumberFormat="1" applyFont="1" applyFill="1" applyBorder="1" applyAlignment="1">
      <alignment horizontal="center" vertical="center" wrapText="1"/>
    </xf>
    <xf numFmtId="164" fontId="6" fillId="8" borderId="26" xfId="1" applyNumberFormat="1" applyFont="1" applyFill="1" applyBorder="1" applyAlignment="1">
      <alignment horizontal="center" vertical="center" wrapText="1"/>
    </xf>
    <xf numFmtId="0" fontId="6" fillId="11" borderId="6" xfId="0" applyFont="1" applyFill="1" applyBorder="1" applyAlignment="1">
      <alignment horizontal="center" vertical="center" wrapText="1"/>
    </xf>
    <xf numFmtId="0" fontId="6" fillId="11" borderId="1" xfId="0" applyFont="1" applyFill="1" applyBorder="1" applyAlignment="1">
      <alignment horizontal="center" vertical="center" wrapText="1"/>
    </xf>
    <xf numFmtId="164" fontId="6" fillId="11" borderId="6" xfId="1" applyNumberFormat="1" applyFont="1" applyFill="1" applyBorder="1" applyAlignment="1">
      <alignment horizontal="center" vertical="center" wrapText="1"/>
    </xf>
    <xf numFmtId="164" fontId="6" fillId="11" borderId="1" xfId="1" applyNumberFormat="1" applyFont="1" applyFill="1" applyBorder="1" applyAlignment="1">
      <alignment horizontal="center" vertical="center" wrapText="1"/>
    </xf>
    <xf numFmtId="0" fontId="6" fillId="0" borderId="0" xfId="0" applyFont="1" applyBorder="1"/>
    <xf numFmtId="9" fontId="6" fillId="0" borderId="0" xfId="0" applyNumberFormat="1" applyFont="1" applyBorder="1"/>
    <xf numFmtId="9" fontId="6" fillId="3" borderId="0"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0" xfId="0" applyFont="1" applyFill="1" applyAlignment="1">
      <alignment horizontal="center"/>
    </xf>
    <xf numFmtId="164" fontId="9" fillId="3" borderId="41" xfId="0" applyNumberFormat="1" applyFont="1" applyFill="1" applyBorder="1" applyAlignment="1">
      <alignment horizontal="center"/>
    </xf>
    <xf numFmtId="0" fontId="10" fillId="3"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0" xfId="0" applyFont="1" applyFill="1" applyAlignment="1">
      <alignment horizontal="center"/>
    </xf>
    <xf numFmtId="0" fontId="8" fillId="3" borderId="2" xfId="0" applyFont="1" applyFill="1" applyBorder="1" applyAlignment="1">
      <alignment horizontal="center" vertical="center" wrapText="1"/>
    </xf>
    <xf numFmtId="164" fontId="8" fillId="3" borderId="2" xfId="1" applyNumberFormat="1" applyFont="1" applyFill="1" applyBorder="1" applyAlignment="1">
      <alignment horizontal="center" vertical="center" wrapText="1"/>
    </xf>
    <xf numFmtId="0" fontId="8" fillId="3" borderId="2" xfId="0" applyFont="1" applyFill="1" applyBorder="1" applyAlignment="1">
      <alignment horizontal="left" vertical="center" wrapText="1"/>
    </xf>
    <xf numFmtId="0" fontId="10" fillId="3" borderId="2" xfId="0" applyFont="1" applyFill="1" applyBorder="1" applyAlignment="1">
      <alignment horizontal="center" vertical="center" wrapText="1"/>
    </xf>
    <xf numFmtId="164" fontId="8" fillId="3" borderId="2"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2" xfId="0" applyFont="1" applyFill="1" applyBorder="1" applyAlignment="1">
      <alignment horizontal="center" vertical="center" textRotation="90" wrapText="1"/>
    </xf>
    <xf numFmtId="0" fontId="2"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8" fillId="3" borderId="1" xfId="0" applyFont="1" applyFill="1" applyBorder="1" applyAlignment="1">
      <alignment horizontal="center" vertical="center" textRotation="90" wrapText="1"/>
    </xf>
    <xf numFmtId="0" fontId="6" fillId="3" borderId="1" xfId="0" applyFont="1" applyFill="1" applyBorder="1" applyAlignment="1">
      <alignment vertical="center" textRotation="90" wrapText="1"/>
    </xf>
    <xf numFmtId="0" fontId="8" fillId="3" borderId="2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164" fontId="8" fillId="3" borderId="2" xfId="1"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9" borderId="6" xfId="0" applyFont="1" applyFill="1" applyBorder="1" applyAlignment="1">
      <alignment horizontal="center" vertical="center" wrapText="1"/>
    </xf>
    <xf numFmtId="164" fontId="8" fillId="9" borderId="6" xfId="0" applyNumberFormat="1" applyFont="1" applyFill="1" applyBorder="1" applyAlignment="1">
      <alignment horizontal="center" vertical="center" wrapText="1"/>
    </xf>
    <xf numFmtId="0" fontId="9" fillId="9" borderId="1" xfId="0" applyFont="1" applyFill="1" applyBorder="1" applyAlignment="1">
      <alignment horizontal="center" vertical="center" wrapText="1"/>
    </xf>
    <xf numFmtId="0" fontId="9" fillId="3" borderId="0" xfId="0" applyFont="1" applyFill="1" applyAlignment="1">
      <alignment horizontal="center"/>
    </xf>
    <xf numFmtId="0" fontId="8" fillId="3" borderId="21" xfId="0" applyFont="1" applyFill="1" applyBorder="1" applyAlignment="1">
      <alignment horizontal="center" vertical="center" wrapText="1"/>
    </xf>
    <xf numFmtId="0" fontId="8" fillId="3" borderId="2" xfId="0" applyFont="1" applyFill="1" applyBorder="1" applyAlignment="1">
      <alignment horizontal="center" vertical="center" textRotation="90" wrapText="1"/>
    </xf>
    <xf numFmtId="164" fontId="8" fillId="3" borderId="1" xfId="0" applyNumberFormat="1" applyFont="1" applyFill="1" applyBorder="1" applyAlignment="1">
      <alignment horizontal="center" vertical="center" wrapText="1"/>
    </xf>
    <xf numFmtId="0" fontId="8" fillId="3" borderId="21" xfId="0" applyFont="1" applyFill="1" applyBorder="1" applyAlignment="1">
      <alignment horizontal="center" vertical="center" textRotation="90" wrapText="1"/>
    </xf>
    <xf numFmtId="0" fontId="8" fillId="3" borderId="6" xfId="0" applyFont="1" applyFill="1" applyBorder="1" applyAlignment="1">
      <alignment horizontal="center" vertical="center" textRotation="90" wrapText="1"/>
    </xf>
    <xf numFmtId="0" fontId="2" fillId="3" borderId="3" xfId="0" applyFont="1" applyFill="1" applyBorder="1" applyAlignment="1">
      <alignment vertical="center" wrapText="1"/>
    </xf>
    <xf numFmtId="0" fontId="8"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8" fillId="3" borderId="2" xfId="0" applyFont="1" applyFill="1" applyBorder="1" applyAlignment="1">
      <alignment vertical="center" wrapText="1"/>
    </xf>
    <xf numFmtId="0" fontId="8" fillId="3" borderId="15" xfId="0" applyFont="1" applyFill="1" applyBorder="1" applyAlignment="1">
      <alignment horizontal="center" vertical="center" textRotation="90" wrapText="1"/>
    </xf>
    <xf numFmtId="0" fontId="10" fillId="3" borderId="6" xfId="0" applyFont="1" applyFill="1" applyBorder="1" applyAlignment="1">
      <alignment horizontal="center" vertical="center" wrapText="1"/>
    </xf>
    <xf numFmtId="0" fontId="8" fillId="9" borderId="1" xfId="0" applyFont="1" applyFill="1" applyBorder="1" applyAlignment="1">
      <alignment vertical="center" wrapText="1"/>
    </xf>
    <xf numFmtId="0" fontId="8" fillId="9" borderId="3" xfId="0" applyFont="1" applyFill="1" applyBorder="1" applyAlignment="1"/>
    <xf numFmtId="0" fontId="8" fillId="9" borderId="1" xfId="0" applyFont="1" applyFill="1" applyBorder="1"/>
    <xf numFmtId="0" fontId="8" fillId="3" borderId="0" xfId="0" applyFont="1" applyFill="1" applyAlignment="1">
      <alignment horizontal="left"/>
    </xf>
    <xf numFmtId="0" fontId="9" fillId="3" borderId="0" xfId="0" applyFont="1" applyFill="1" applyAlignment="1">
      <alignment horizontal="left"/>
    </xf>
    <xf numFmtId="0" fontId="8" fillId="9" borderId="1" xfId="0" applyFont="1" applyFill="1" applyBorder="1" applyAlignment="1">
      <alignment horizontal="left"/>
    </xf>
    <xf numFmtId="0" fontId="8" fillId="9" borderId="7" xfId="0" applyFont="1" applyFill="1" applyBorder="1" applyAlignment="1">
      <alignment horizontal="left" vertical="center" wrapText="1"/>
    </xf>
    <xf numFmtId="164" fontId="9" fillId="9" borderId="1" xfId="1" applyNumberFormat="1" applyFont="1" applyFill="1" applyBorder="1" applyAlignment="1">
      <alignment horizontal="left" vertical="center" wrapText="1"/>
    </xf>
    <xf numFmtId="164" fontId="8" fillId="3" borderId="1" xfId="1" applyNumberFormat="1" applyFont="1" applyFill="1" applyBorder="1" applyAlignment="1">
      <alignment horizontal="left" vertical="center" wrapText="1"/>
    </xf>
    <xf numFmtId="164" fontId="8" fillId="9" borderId="1" xfId="1" applyNumberFormat="1" applyFont="1" applyFill="1" applyBorder="1" applyAlignment="1">
      <alignment horizontal="left" vertical="center" wrapText="1"/>
    </xf>
    <xf numFmtId="164" fontId="8" fillId="9" borderId="3" xfId="1" applyNumberFormat="1" applyFont="1" applyFill="1" applyBorder="1" applyAlignment="1">
      <alignment horizontal="left" vertical="center" wrapText="1"/>
    </xf>
    <xf numFmtId="0" fontId="8" fillId="9" borderId="3" xfId="0" applyFont="1" applyFill="1" applyBorder="1" applyAlignment="1">
      <alignment horizontal="left"/>
    </xf>
    <xf numFmtId="164" fontId="6" fillId="8" borderId="21" xfId="1" applyNumberFormat="1" applyFont="1" applyFill="1" applyBorder="1" applyAlignment="1">
      <alignment horizontal="center" vertical="center" wrapText="1"/>
    </xf>
    <xf numFmtId="164" fontId="6" fillId="8" borderId="6" xfId="1" applyNumberFormat="1" applyFont="1" applyFill="1" applyBorder="1" applyAlignment="1">
      <alignment horizontal="center" vertical="center" wrapText="1"/>
    </xf>
    <xf numFmtId="0" fontId="6" fillId="12" borderId="32" xfId="0" applyFont="1" applyFill="1" applyBorder="1" applyAlignment="1">
      <alignment horizontal="center" vertical="center" wrapText="1"/>
    </xf>
    <xf numFmtId="0" fontId="6" fillId="12" borderId="34" xfId="0" applyFont="1" applyFill="1" applyBorder="1" applyAlignment="1">
      <alignment horizontal="center" vertical="center" wrapText="1"/>
    </xf>
    <xf numFmtId="0" fontId="6" fillId="12" borderId="35" xfId="0" applyFont="1" applyFill="1" applyBorder="1" applyAlignment="1">
      <alignment horizontal="center" vertical="center" wrapText="1"/>
    </xf>
    <xf numFmtId="164" fontId="6" fillId="12" borderId="53" xfId="1" applyNumberFormat="1" applyFont="1" applyFill="1" applyBorder="1" applyAlignment="1">
      <alignment horizontal="center" vertical="center" wrapText="1"/>
    </xf>
    <xf numFmtId="164" fontId="6" fillId="12" borderId="3" xfId="1" applyNumberFormat="1" applyFont="1" applyFill="1" applyBorder="1" applyAlignment="1">
      <alignment horizontal="center" vertical="center" wrapText="1"/>
    </xf>
    <xf numFmtId="164" fontId="6" fillId="12" borderId="36" xfId="1" applyNumberFormat="1" applyFont="1" applyFill="1" applyBorder="1" applyAlignment="1">
      <alignment horizontal="center" vertical="center" wrapText="1"/>
    </xf>
    <xf numFmtId="164" fontId="6" fillId="12" borderId="18" xfId="1" applyNumberFormat="1" applyFont="1" applyFill="1" applyBorder="1" applyAlignment="1">
      <alignment horizontal="center" vertical="center" wrapText="1"/>
    </xf>
    <xf numFmtId="164" fontId="6" fillId="12" borderId="1" xfId="1" applyNumberFormat="1" applyFont="1" applyFill="1" applyBorder="1" applyAlignment="1">
      <alignment horizontal="center" vertical="center" wrapText="1"/>
    </xf>
    <xf numFmtId="164" fontId="6" fillId="12" borderId="19" xfId="1" applyNumberFormat="1"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164" fontId="8" fillId="3" borderId="2" xfId="1" applyNumberFormat="1" applyFont="1" applyFill="1" applyBorder="1" applyAlignment="1">
      <alignment horizontal="center" vertical="center" wrapText="1"/>
    </xf>
    <xf numFmtId="164" fontId="6" fillId="12" borderId="22" xfId="1" applyNumberFormat="1" applyFont="1" applyFill="1" applyBorder="1" applyAlignment="1">
      <alignment horizontal="center" vertical="center" wrapText="1"/>
    </xf>
    <xf numFmtId="164" fontId="6" fillId="12" borderId="2" xfId="1" applyNumberFormat="1" applyFont="1" applyFill="1" applyBorder="1" applyAlignment="1">
      <alignment horizontal="center" vertical="center" wrapText="1"/>
    </xf>
    <xf numFmtId="164" fontId="6" fillId="12" borderId="26" xfId="1" applyNumberFormat="1" applyFont="1" applyFill="1" applyBorder="1" applyAlignment="1">
      <alignment horizontal="center" vertical="center" wrapText="1"/>
    </xf>
    <xf numFmtId="164" fontId="6" fillId="11" borderId="15" xfId="1" applyNumberFormat="1" applyFont="1" applyFill="1" applyBorder="1" applyAlignment="1">
      <alignment horizontal="center" vertical="center" wrapText="1"/>
    </xf>
    <xf numFmtId="164" fontId="6" fillId="11" borderId="2" xfId="1" applyNumberFormat="1" applyFont="1" applyFill="1" applyBorder="1" applyAlignment="1">
      <alignment horizontal="center" vertical="center" wrapText="1"/>
    </xf>
    <xf numFmtId="0" fontId="6" fillId="5" borderId="2" xfId="0" applyFont="1" applyFill="1" applyBorder="1" applyAlignment="1">
      <alignment horizontal="center" vertical="center" wrapText="1"/>
    </xf>
    <xf numFmtId="9" fontId="6" fillId="0" borderId="2" xfId="3" applyFont="1" applyBorder="1" applyAlignment="1">
      <alignment horizontal="center" vertical="center" wrapText="1"/>
    </xf>
    <xf numFmtId="164" fontId="5" fillId="3" borderId="50" xfId="0" applyNumberFormat="1" applyFont="1" applyFill="1" applyBorder="1"/>
    <xf numFmtId="164" fontId="6" fillId="11" borderId="29" xfId="0" applyNumberFormat="1" applyFont="1" applyFill="1" applyBorder="1"/>
    <xf numFmtId="164" fontId="6" fillId="11" borderId="57" xfId="0" applyNumberFormat="1" applyFont="1" applyFill="1" applyBorder="1"/>
    <xf numFmtId="164" fontId="6" fillId="0" borderId="21" xfId="0" applyNumberFormat="1" applyFont="1" applyBorder="1"/>
    <xf numFmtId="164" fontId="5" fillId="6" borderId="51" xfId="0" applyNumberFormat="1" applyFont="1" applyFill="1" applyBorder="1" applyAlignment="1">
      <alignment horizontal="center" vertical="center" wrapText="1"/>
    </xf>
    <xf numFmtId="164" fontId="5" fillId="6" borderId="58" xfId="1" applyNumberFormat="1" applyFont="1" applyFill="1" applyBorder="1" applyAlignment="1">
      <alignment horizontal="center" vertical="center" wrapText="1"/>
    </xf>
    <xf numFmtId="164" fontId="5" fillId="2" borderId="58" xfId="1" applyNumberFormat="1" applyFont="1" applyFill="1" applyBorder="1" applyAlignment="1">
      <alignment horizontal="center" vertical="center" wrapText="1"/>
    </xf>
    <xf numFmtId="164" fontId="5" fillId="2" borderId="59" xfId="1" applyNumberFormat="1" applyFont="1" applyFill="1" applyBorder="1" applyAlignment="1">
      <alignment horizontal="center" vertical="center" wrapText="1"/>
    </xf>
    <xf numFmtId="164" fontId="5" fillId="12" borderId="51" xfId="1" applyNumberFormat="1" applyFont="1" applyFill="1" applyBorder="1" applyAlignment="1">
      <alignment horizontal="center" vertical="center" wrapText="1"/>
    </xf>
    <xf numFmtId="164" fontId="5" fillId="12" borderId="58" xfId="1" applyNumberFormat="1" applyFont="1" applyFill="1" applyBorder="1" applyAlignment="1">
      <alignment horizontal="center" vertical="center" wrapText="1"/>
    </xf>
    <xf numFmtId="164" fontId="5" fillId="2" borderId="60" xfId="0" applyNumberFormat="1" applyFont="1" applyFill="1" applyBorder="1" applyAlignment="1">
      <alignment horizontal="center" vertical="center" wrapText="1"/>
    </xf>
    <xf numFmtId="164" fontId="5" fillId="2" borderId="60" xfId="1" applyNumberFormat="1" applyFont="1" applyFill="1" applyBorder="1" applyAlignment="1">
      <alignment horizontal="center" vertical="center" wrapText="1"/>
    </xf>
    <xf numFmtId="164" fontId="5" fillId="6" borderId="60" xfId="1" applyNumberFormat="1" applyFont="1" applyFill="1" applyBorder="1" applyAlignment="1">
      <alignment horizontal="center" vertical="center" wrapText="1"/>
    </xf>
    <xf numFmtId="164" fontId="5" fillId="6" borderId="52" xfId="1" applyNumberFormat="1" applyFont="1" applyFill="1" applyBorder="1" applyAlignment="1">
      <alignment horizontal="center" vertical="center" wrapText="1"/>
    </xf>
    <xf numFmtId="164" fontId="5" fillId="11" borderId="60" xfId="0" applyNumberFormat="1" applyFont="1" applyFill="1" applyBorder="1" applyAlignment="1">
      <alignment horizontal="center" vertical="center" wrapText="1"/>
    </xf>
    <xf numFmtId="164" fontId="5" fillId="11" borderId="58" xfId="1" applyNumberFormat="1" applyFont="1" applyFill="1" applyBorder="1" applyAlignment="1">
      <alignment horizontal="center" vertical="center" wrapText="1"/>
    </xf>
    <xf numFmtId="164" fontId="5" fillId="2" borderId="58" xfId="0" applyNumberFormat="1" applyFont="1" applyFill="1" applyBorder="1" applyAlignment="1">
      <alignment horizontal="center" vertical="center" wrapText="1"/>
    </xf>
    <xf numFmtId="9" fontId="6" fillId="2" borderId="52" xfId="3" applyFont="1" applyFill="1" applyBorder="1" applyAlignment="1">
      <alignment horizontal="center" vertical="center" wrapText="1"/>
    </xf>
    <xf numFmtId="164" fontId="6" fillId="5" borderId="39" xfId="1" applyNumberFormat="1" applyFont="1" applyFill="1" applyBorder="1" applyAlignment="1">
      <alignment horizontal="center" vertical="center" wrapText="1"/>
    </xf>
    <xf numFmtId="166" fontId="6" fillId="4" borderId="11" xfId="1" applyNumberFormat="1" applyFont="1" applyFill="1" applyBorder="1" applyAlignment="1">
      <alignment horizontal="center" vertical="center" wrapText="1"/>
    </xf>
    <xf numFmtId="166" fontId="6" fillId="4" borderId="12" xfId="1" applyNumberFormat="1" applyFont="1" applyFill="1" applyBorder="1" applyAlignment="1">
      <alignment horizontal="center" vertical="center" wrapText="1"/>
    </xf>
    <xf numFmtId="166" fontId="6" fillId="4" borderId="39" xfId="1" applyNumberFormat="1" applyFont="1" applyFill="1" applyBorder="1" applyAlignment="1">
      <alignment horizontal="center" vertical="center" wrapText="1"/>
    </xf>
    <xf numFmtId="164" fontId="5" fillId="2" borderId="32" xfId="0" applyNumberFormat="1" applyFont="1" applyFill="1" applyBorder="1" applyAlignment="1">
      <alignment horizontal="center" vertical="center" wrapText="1"/>
    </xf>
    <xf numFmtId="0" fontId="5" fillId="3" borderId="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6" fillId="3" borderId="0" xfId="0" applyFont="1" applyFill="1" applyBorder="1" applyAlignment="1">
      <alignment horizontal="center"/>
    </xf>
    <xf numFmtId="0" fontId="6" fillId="3" borderId="0" xfId="0" applyFont="1" applyFill="1" applyBorder="1"/>
    <xf numFmtId="164" fontId="6" fillId="3" borderId="0" xfId="1" applyNumberFormat="1" applyFont="1" applyFill="1" applyBorder="1"/>
    <xf numFmtId="0" fontId="5" fillId="3" borderId="0" xfId="0" applyFont="1" applyFill="1" applyBorder="1" applyAlignment="1">
      <alignment horizontal="center"/>
    </xf>
    <xf numFmtId="0" fontId="5" fillId="3" borderId="0" xfId="0" applyFont="1" applyFill="1" applyBorder="1" applyAlignment="1"/>
    <xf numFmtId="164" fontId="5" fillId="3" borderId="0" xfId="0" applyNumberFormat="1" applyFont="1" applyFill="1" applyBorder="1" applyAlignment="1"/>
    <xf numFmtId="0" fontId="5" fillId="3" borderId="0" xfId="0" applyFont="1" applyFill="1" applyBorder="1"/>
    <xf numFmtId="164" fontId="5" fillId="3" borderId="0" xfId="0" applyNumberFormat="1" applyFont="1" applyFill="1" applyBorder="1"/>
    <xf numFmtId="43" fontId="6" fillId="3" borderId="0" xfId="1" applyFont="1" applyFill="1" applyBorder="1"/>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0" xfId="0" applyFont="1" applyFill="1" applyAlignment="1">
      <alignment horizontal="center"/>
    </xf>
    <xf numFmtId="0" fontId="8" fillId="3" borderId="2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6" fillId="3" borderId="0" xfId="0" applyFont="1" applyFill="1" applyAlignment="1">
      <alignment horizontal="center"/>
    </xf>
    <xf numFmtId="0" fontId="5" fillId="3" borderId="0" xfId="0" applyFont="1" applyFill="1" applyAlignment="1">
      <alignment horizontal="center"/>
    </xf>
    <xf numFmtId="0" fontId="6" fillId="9" borderId="1" xfId="0" applyFont="1" applyFill="1" applyBorder="1" applyAlignment="1">
      <alignment horizontal="center"/>
    </xf>
    <xf numFmtId="0" fontId="6" fillId="3" borderId="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5" fillId="9" borderId="1" xfId="0" applyFont="1" applyFill="1" applyBorder="1" applyAlignment="1">
      <alignment horizontal="center" vertical="center" wrapText="1"/>
    </xf>
    <xf numFmtId="164" fontId="6" fillId="9" borderId="1" xfId="0" applyNumberFormat="1" applyFont="1" applyFill="1" applyBorder="1" applyAlignment="1">
      <alignment horizontal="center" vertical="center" wrapText="1"/>
    </xf>
    <xf numFmtId="0" fontId="6" fillId="9" borderId="1" xfId="0" applyFont="1" applyFill="1" applyBorder="1"/>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1" xfId="0" applyFont="1" applyFill="1" applyBorder="1" applyAlignment="1">
      <alignment horizontal="center" vertical="center" textRotation="90" wrapText="1"/>
    </xf>
    <xf numFmtId="164" fontId="8" fillId="3" borderId="2" xfId="1" applyNumberFormat="1" applyFont="1" applyFill="1" applyBorder="1" applyAlignment="1">
      <alignment horizontal="center" vertical="center" wrapText="1"/>
    </xf>
    <xf numFmtId="164" fontId="8" fillId="3" borderId="3" xfId="1" applyNumberFormat="1"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9" fillId="3" borderId="0" xfId="0" applyFont="1" applyFill="1" applyAlignment="1">
      <alignment horizontal="center"/>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2" xfId="0" applyFont="1" applyFill="1" applyBorder="1" applyAlignment="1">
      <alignment horizontal="center" vertical="center" textRotation="90" wrapText="1"/>
    </xf>
    <xf numFmtId="0" fontId="8" fillId="3" borderId="7" xfId="0" applyFont="1" applyFill="1" applyBorder="1" applyAlignment="1">
      <alignment horizontal="center" vertical="center" textRotation="90" wrapText="1"/>
    </xf>
    <xf numFmtId="0" fontId="8" fillId="3" borderId="3" xfId="0" applyFont="1" applyFill="1" applyBorder="1" applyAlignment="1">
      <alignment horizontal="center" vertical="center" textRotation="90" wrapText="1"/>
    </xf>
    <xf numFmtId="0" fontId="8" fillId="0" borderId="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5" xfId="0" applyFont="1" applyFill="1" applyBorder="1" applyAlignment="1">
      <alignment horizontal="center" vertical="center" wrapText="1"/>
    </xf>
    <xf numFmtId="0" fontId="9" fillId="9" borderId="6" xfId="0" applyFont="1" applyFill="1" applyBorder="1" applyAlignment="1">
      <alignment horizontal="center" vertical="center" wrapText="1"/>
    </xf>
    <xf numFmtId="164" fontId="8" fillId="9" borderId="4" xfId="0" applyNumberFormat="1" applyFont="1" applyFill="1" applyBorder="1" applyAlignment="1">
      <alignment horizontal="center" vertical="center" wrapText="1"/>
    </xf>
    <xf numFmtId="164" fontId="8" fillId="9" borderId="5" xfId="0" applyNumberFormat="1" applyFont="1" applyFill="1" applyBorder="1" applyAlignment="1">
      <alignment horizontal="center" vertical="center" wrapText="1"/>
    </xf>
    <xf numFmtId="164" fontId="8" fillId="9" borderId="6" xfId="0" applyNumberFormat="1"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0" xfId="0" applyFont="1" applyBorder="1" applyAlignment="1">
      <alignment horizontal="center" vertical="center" wrapText="1"/>
    </xf>
    <xf numFmtId="164" fontId="6" fillId="3" borderId="0" xfId="0" applyNumberFormat="1" applyFont="1" applyFill="1" applyBorder="1" applyAlignment="1">
      <alignment horizontal="center"/>
    </xf>
    <xf numFmtId="0" fontId="6" fillId="3" borderId="0" xfId="0" applyFont="1" applyFill="1" applyBorder="1" applyAlignment="1">
      <alignment horizontal="center"/>
    </xf>
    <xf numFmtId="164" fontId="6" fillId="3" borderId="0" xfId="1" applyNumberFormat="1" applyFont="1" applyFill="1" applyBorder="1" applyAlignment="1">
      <alignment horizontal="center"/>
    </xf>
    <xf numFmtId="164" fontId="5" fillId="3" borderId="0" xfId="0" applyNumberFormat="1" applyFont="1" applyFill="1" applyBorder="1" applyAlignment="1">
      <alignment horizontal="center"/>
    </xf>
    <xf numFmtId="0" fontId="5" fillId="3" borderId="0" xfId="0" applyFont="1" applyFill="1" applyBorder="1" applyAlignment="1">
      <alignment horizontal="center"/>
    </xf>
    <xf numFmtId="0" fontId="6"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5" fillId="0" borderId="0" xfId="0" applyFont="1" applyAlignment="1">
      <alignment horizontal="right"/>
    </xf>
    <xf numFmtId="0" fontId="5" fillId="0" borderId="23"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4" xfId="0" applyFont="1" applyBorder="1" applyAlignment="1">
      <alignment horizontal="center" vertical="center" textRotation="90" wrapText="1"/>
    </xf>
    <xf numFmtId="0" fontId="6" fillId="8" borderId="5" xfId="0" applyFont="1" applyFill="1" applyBorder="1" applyAlignment="1">
      <alignment horizontal="center" vertical="center" wrapText="1"/>
    </xf>
    <xf numFmtId="0" fontId="5" fillId="0" borderId="1" xfId="0" applyFont="1" applyBorder="1" applyAlignment="1">
      <alignment horizontal="center" vertical="center" textRotation="90" wrapText="1"/>
    </xf>
    <xf numFmtId="0" fontId="5" fillId="0" borderId="2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3" xfId="0" applyFont="1" applyBorder="1" applyAlignment="1">
      <alignment horizontal="center" vertical="center" wrapText="1"/>
    </xf>
    <xf numFmtId="0" fontId="6" fillId="8" borderId="14" xfId="0" applyFont="1" applyFill="1" applyBorder="1" applyAlignment="1">
      <alignment horizontal="center" vertical="center" wrapText="1"/>
    </xf>
    <xf numFmtId="0" fontId="6" fillId="8" borderId="54" xfId="0" applyFont="1" applyFill="1" applyBorder="1" applyAlignment="1">
      <alignment horizontal="center" vertical="center" wrapText="1"/>
    </xf>
    <xf numFmtId="0" fontId="5" fillId="0" borderId="0" xfId="0" applyFont="1" applyAlignment="1">
      <alignment horizontal="center"/>
    </xf>
    <xf numFmtId="0" fontId="6"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4" borderId="18"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6" fillId="8" borderId="28" xfId="0" applyFont="1" applyFill="1" applyBorder="1" applyAlignment="1">
      <alignment horizontal="center" vertical="center" wrapText="1"/>
    </xf>
    <xf numFmtId="0" fontId="4" fillId="0" borderId="2" xfId="0" applyFont="1" applyBorder="1" applyAlignment="1">
      <alignment horizontal="center" vertical="center" textRotation="90" wrapText="1"/>
    </xf>
    <xf numFmtId="0" fontId="4" fillId="0" borderId="7" xfId="0" applyFont="1" applyBorder="1" applyAlignment="1">
      <alignment horizontal="center" vertical="center" textRotation="90" wrapText="1"/>
    </xf>
    <xf numFmtId="0" fontId="4" fillId="0" borderId="3" xfId="0" applyFont="1" applyBorder="1" applyAlignment="1">
      <alignment horizontal="center" vertical="center" textRotation="90" wrapText="1"/>
    </xf>
    <xf numFmtId="0" fontId="5" fillId="0" borderId="10"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5" xfId="0" applyFont="1" applyBorder="1" applyAlignment="1">
      <alignment horizontal="center" vertical="center" wrapText="1"/>
    </xf>
    <xf numFmtId="0" fontId="6" fillId="0" borderId="0" xfId="0" applyFont="1" applyAlignment="1">
      <alignment horizontal="left"/>
    </xf>
    <xf numFmtId="0" fontId="6" fillId="0" borderId="37"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7" xfId="0" applyFont="1" applyBorder="1" applyAlignment="1">
      <alignment horizontal="center" vertical="center" wrapText="1"/>
    </xf>
    <xf numFmtId="0" fontId="6" fillId="8" borderId="6" xfId="0" applyFont="1" applyFill="1" applyBorder="1" applyAlignment="1">
      <alignment horizontal="center" vertical="center" wrapText="1"/>
    </xf>
    <xf numFmtId="0" fontId="5" fillId="0" borderId="14" xfId="0" applyFont="1" applyBorder="1" applyAlignment="1">
      <alignment vertical="center" textRotation="90" wrapText="1"/>
    </xf>
    <xf numFmtId="0" fontId="5" fillId="0" borderId="0" xfId="0" applyFont="1" applyBorder="1" applyAlignment="1">
      <alignment vertical="center" textRotation="90" wrapText="1"/>
    </xf>
    <xf numFmtId="0" fontId="13" fillId="8" borderId="4" xfId="0" applyFont="1" applyFill="1" applyBorder="1" applyAlignment="1">
      <alignment horizontal="center" vertical="center" wrapText="1"/>
    </xf>
    <xf numFmtId="0" fontId="13" fillId="8" borderId="6"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17" xfId="0" applyFont="1" applyBorder="1" applyAlignment="1">
      <alignment horizontal="center" vertical="center" wrapText="1"/>
    </xf>
    <xf numFmtId="0" fontId="5" fillId="11" borderId="40" xfId="0" applyFont="1" applyFill="1" applyBorder="1" applyAlignment="1">
      <alignment horizontal="center" vertical="center" wrapText="1"/>
    </xf>
    <xf numFmtId="0" fontId="5" fillId="11" borderId="6" xfId="0" applyFont="1" applyFill="1" applyBorder="1" applyAlignment="1">
      <alignment horizontal="center" vertical="center" wrapText="1"/>
    </xf>
    <xf numFmtId="0" fontId="5" fillId="11" borderId="4" xfId="0" applyFont="1" applyFill="1" applyBorder="1" applyAlignment="1">
      <alignment horizontal="center" vertical="center" wrapText="1"/>
    </xf>
    <xf numFmtId="0" fontId="6" fillId="11" borderId="40" xfId="0" applyFont="1" applyFill="1" applyBorder="1" applyAlignment="1">
      <alignment horizontal="center" vertical="center" wrapText="1"/>
    </xf>
    <xf numFmtId="0" fontId="6" fillId="11" borderId="5" xfId="0" applyFont="1" applyFill="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13" fillId="8" borderId="55" xfId="0" applyFont="1" applyFill="1" applyBorder="1" applyAlignment="1">
      <alignment horizontal="center" vertical="center" wrapText="1"/>
    </xf>
    <xf numFmtId="0" fontId="13" fillId="8" borderId="56" xfId="0" applyFont="1" applyFill="1" applyBorder="1" applyAlignment="1">
      <alignment horizontal="center" vertical="center" wrapText="1"/>
    </xf>
    <xf numFmtId="0" fontId="6" fillId="11" borderId="23" xfId="0" applyFont="1" applyFill="1" applyBorder="1" applyAlignment="1">
      <alignment horizontal="center" vertical="center" wrapText="1"/>
    </xf>
    <xf numFmtId="0" fontId="6" fillId="11" borderId="15" xfId="0" applyFont="1" applyFill="1" applyBorder="1" applyAlignment="1">
      <alignment horizontal="center" vertical="center" wrapText="1"/>
    </xf>
    <xf numFmtId="0" fontId="6" fillId="11" borderId="27" xfId="0" applyFont="1" applyFill="1" applyBorder="1" applyAlignment="1">
      <alignment horizontal="center" vertical="center" wrapText="1"/>
    </xf>
    <xf numFmtId="0" fontId="6" fillId="11" borderId="21"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6" fillId="12" borderId="11" xfId="0" applyFont="1" applyFill="1" applyBorder="1" applyAlignment="1">
      <alignment horizontal="center" vertical="center" wrapText="1"/>
    </xf>
    <xf numFmtId="0" fontId="6" fillId="12" borderId="12" xfId="0" applyFont="1" applyFill="1" applyBorder="1" applyAlignment="1">
      <alignment horizontal="center" vertical="center" wrapText="1"/>
    </xf>
    <xf numFmtId="0" fontId="6" fillId="12" borderId="13" xfId="0" applyFont="1" applyFill="1" applyBorder="1" applyAlignment="1">
      <alignment horizontal="center" vertical="center" wrapText="1"/>
    </xf>
    <xf numFmtId="0" fontId="6" fillId="12" borderId="18" xfId="0" applyFont="1" applyFill="1" applyBorder="1" applyAlignment="1">
      <alignment horizontal="center" vertical="center" wrapText="1"/>
    </xf>
    <xf numFmtId="0" fontId="6" fillId="12" borderId="1" xfId="0" applyFont="1" applyFill="1" applyBorder="1" applyAlignment="1">
      <alignment horizontal="center" vertical="center" wrapText="1"/>
    </xf>
    <xf numFmtId="0" fontId="6" fillId="12" borderId="19" xfId="0" applyFont="1" applyFill="1" applyBorder="1" applyAlignment="1">
      <alignment horizontal="center" vertical="center" wrapText="1"/>
    </xf>
    <xf numFmtId="0" fontId="6" fillId="11" borderId="4" xfId="0" applyFont="1" applyFill="1" applyBorder="1" applyAlignment="1">
      <alignment horizontal="center" vertical="center" wrapText="1"/>
    </xf>
    <xf numFmtId="0" fontId="6" fillId="11" borderId="6" xfId="0" applyFont="1" applyFill="1" applyBorder="1" applyAlignment="1">
      <alignment horizontal="center" vertical="center" wrapText="1"/>
    </xf>
  </cellXfs>
  <cellStyles count="4">
    <cellStyle name="Comma" xfId="1" builtinId="3"/>
    <cellStyle name="Comma 2" xfId="2" xr:uid="{00000000-0005-0000-0000-000001000000}"/>
    <cellStyle name="Normal" xfId="0" builtinId="0"/>
    <cellStyle name="Percent" xfId="3" builtinId="5"/>
  </cellStyles>
  <dxfs count="0"/>
  <tableStyles count="0" defaultTableStyle="TableStyleMedium9" defaultPivotStyle="PivotStyleLight16"/>
  <colors>
    <mruColors>
      <color rgb="FF9999FF"/>
      <color rgb="FF00CC00"/>
      <color rgb="FF33CCFF"/>
      <color rgb="FFE3F977"/>
      <color rgb="FFE4FA76"/>
      <color rgb="FFEAFB93"/>
      <color rgb="FFE5F96F"/>
      <color rgb="FFFFFF00"/>
      <color rgb="FF66FFCC"/>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9"/>
  <sheetViews>
    <sheetView tabSelected="1" zoomScale="70" zoomScaleNormal="70" workbookViewId="0">
      <selection activeCell="A4" sqref="A4"/>
    </sheetView>
  </sheetViews>
  <sheetFormatPr defaultRowHeight="15" x14ac:dyDescent="0.2"/>
  <cols>
    <col min="1" max="1" width="4.85546875" style="75" customWidth="1"/>
    <col min="2" max="2" width="23.7109375" style="75" customWidth="1"/>
    <col min="3" max="3" width="48" style="75" customWidth="1"/>
    <col min="4" max="4" width="5.7109375" style="75" customWidth="1"/>
    <col min="5" max="5" width="9.7109375" style="76" customWidth="1"/>
    <col min="6" max="6" width="7.5703125" style="75" customWidth="1"/>
    <col min="7" max="7" width="9.42578125" style="75" customWidth="1"/>
    <col min="8" max="8" width="17.7109375" style="75" customWidth="1"/>
    <col min="9" max="9" width="17.85546875" style="75" customWidth="1"/>
    <col min="10" max="10" width="17.7109375" style="75" customWidth="1"/>
    <col min="11" max="11" width="20.7109375" style="75" customWidth="1"/>
    <col min="12" max="12" width="18.140625" style="75" customWidth="1"/>
    <col min="13" max="13" width="20.140625" style="218" customWidth="1"/>
    <col min="14" max="14" width="16.85546875" style="75" customWidth="1"/>
    <col min="15" max="15" width="8.140625" style="36" customWidth="1"/>
    <col min="16" max="19" width="14.28515625" style="76" customWidth="1"/>
    <col min="20" max="20" width="11.85546875" style="76" customWidth="1"/>
    <col min="21" max="21" width="8.42578125" style="76" customWidth="1"/>
    <col min="22" max="26" width="6.140625" style="76" customWidth="1"/>
    <col min="27" max="27" width="7" style="76" customWidth="1"/>
    <col min="28" max="28" width="53.140625" style="75" customWidth="1"/>
    <col min="29" max="16384" width="9.140625" style="75"/>
  </cols>
  <sheetData>
    <row r="1" spans="1:28" ht="15.75" x14ac:dyDescent="0.25">
      <c r="AB1" s="77"/>
    </row>
    <row r="2" spans="1:28" ht="15.75" x14ac:dyDescent="0.25">
      <c r="A2" s="315" t="s">
        <v>92</v>
      </c>
      <c r="B2" s="315"/>
      <c r="C2" s="315"/>
      <c r="D2" s="315"/>
      <c r="E2" s="315"/>
      <c r="F2" s="315"/>
      <c r="G2" s="315"/>
      <c r="H2" s="315"/>
      <c r="I2" s="315"/>
      <c r="J2" s="315"/>
      <c r="K2" s="315"/>
      <c r="L2" s="315"/>
      <c r="M2" s="315"/>
      <c r="N2" s="315"/>
      <c r="O2" s="315"/>
      <c r="P2" s="315"/>
      <c r="Q2" s="315"/>
      <c r="R2" s="315"/>
      <c r="S2" s="315"/>
      <c r="T2" s="315"/>
      <c r="U2" s="315"/>
      <c r="V2" s="315"/>
      <c r="W2" s="315"/>
      <c r="X2" s="315"/>
      <c r="Y2" s="315"/>
      <c r="Z2" s="315"/>
      <c r="AA2" s="315"/>
      <c r="AB2" s="315"/>
    </row>
    <row r="3" spans="1:28" ht="15.75" x14ac:dyDescent="0.25">
      <c r="A3" s="315" t="s">
        <v>591</v>
      </c>
      <c r="B3" s="315"/>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row>
    <row r="4" spans="1:28" x14ac:dyDescent="0.2">
      <c r="A4" s="76"/>
      <c r="B4" s="76"/>
      <c r="C4" s="76"/>
      <c r="D4" s="76"/>
      <c r="F4" s="76"/>
      <c r="G4" s="76"/>
      <c r="H4" s="76"/>
      <c r="I4" s="76"/>
      <c r="J4" s="76"/>
      <c r="K4" s="76"/>
      <c r="L4" s="76"/>
      <c r="N4" s="76"/>
      <c r="O4" s="295"/>
      <c r="AB4" s="76"/>
    </row>
    <row r="5" spans="1:28" ht="27.75" customHeight="1" x14ac:dyDescent="0.2">
      <c r="A5" s="307" t="s">
        <v>48</v>
      </c>
      <c r="B5" s="305" t="s">
        <v>526</v>
      </c>
      <c r="C5" s="307" t="s">
        <v>49</v>
      </c>
      <c r="D5" s="327" t="s">
        <v>42</v>
      </c>
      <c r="E5" s="305" t="s">
        <v>12</v>
      </c>
      <c r="F5" s="319" t="s">
        <v>50</v>
      </c>
      <c r="G5" s="321"/>
      <c r="H5" s="305" t="s">
        <v>5</v>
      </c>
      <c r="I5" s="307" t="s">
        <v>93</v>
      </c>
      <c r="J5" s="305" t="s">
        <v>51</v>
      </c>
      <c r="K5" s="305" t="s">
        <v>82</v>
      </c>
      <c r="L5" s="307" t="s">
        <v>6</v>
      </c>
      <c r="M5" s="330" t="s">
        <v>7</v>
      </c>
      <c r="N5" s="305" t="s">
        <v>64</v>
      </c>
      <c r="O5" s="325" t="s">
        <v>22</v>
      </c>
      <c r="P5" s="319" t="s">
        <v>52</v>
      </c>
      <c r="Q5" s="320"/>
      <c r="R5" s="320"/>
      <c r="S5" s="320"/>
      <c r="T5" s="321"/>
      <c r="U5" s="305" t="s">
        <v>11</v>
      </c>
      <c r="V5" s="316" t="s">
        <v>309</v>
      </c>
      <c r="W5" s="317"/>
      <c r="X5" s="317"/>
      <c r="Y5" s="317"/>
      <c r="Z5" s="317"/>
      <c r="AA5" s="318"/>
      <c r="AB5" s="305" t="s">
        <v>2</v>
      </c>
    </row>
    <row r="6" spans="1:28" ht="27.75" customHeight="1" x14ac:dyDescent="0.2">
      <c r="A6" s="307"/>
      <c r="B6" s="326"/>
      <c r="C6" s="307"/>
      <c r="D6" s="328"/>
      <c r="E6" s="326"/>
      <c r="F6" s="322"/>
      <c r="G6" s="324"/>
      <c r="H6" s="326"/>
      <c r="I6" s="307"/>
      <c r="J6" s="326"/>
      <c r="K6" s="326"/>
      <c r="L6" s="307"/>
      <c r="M6" s="331"/>
      <c r="N6" s="326"/>
      <c r="O6" s="325"/>
      <c r="P6" s="322"/>
      <c r="Q6" s="323"/>
      <c r="R6" s="323"/>
      <c r="S6" s="323"/>
      <c r="T6" s="324"/>
      <c r="U6" s="326"/>
      <c r="V6" s="172">
        <v>1</v>
      </c>
      <c r="W6" s="172">
        <v>2</v>
      </c>
      <c r="X6" s="172">
        <v>3</v>
      </c>
      <c r="Y6" s="172">
        <v>4</v>
      </c>
      <c r="Z6" s="172">
        <v>5</v>
      </c>
      <c r="AA6" s="172">
        <v>6</v>
      </c>
      <c r="AB6" s="326"/>
    </row>
    <row r="7" spans="1:28" ht="86.25" customHeight="1" x14ac:dyDescent="0.2">
      <c r="A7" s="307"/>
      <c r="B7" s="306"/>
      <c r="C7" s="307"/>
      <c r="D7" s="329"/>
      <c r="E7" s="306"/>
      <c r="F7" s="128" t="s">
        <v>53</v>
      </c>
      <c r="G7" s="128" t="s">
        <v>54</v>
      </c>
      <c r="H7" s="306"/>
      <c r="I7" s="307"/>
      <c r="J7" s="306"/>
      <c r="K7" s="306"/>
      <c r="L7" s="307"/>
      <c r="M7" s="332"/>
      <c r="N7" s="306"/>
      <c r="O7" s="325"/>
      <c r="P7" s="96" t="s">
        <v>8</v>
      </c>
      <c r="Q7" s="96" t="s">
        <v>69</v>
      </c>
      <c r="R7" s="96" t="s">
        <v>9</v>
      </c>
      <c r="S7" s="96" t="s">
        <v>70</v>
      </c>
      <c r="T7" s="96" t="s">
        <v>10</v>
      </c>
      <c r="U7" s="306"/>
      <c r="V7" s="186" t="s">
        <v>91</v>
      </c>
      <c r="W7" s="186" t="s">
        <v>91</v>
      </c>
      <c r="X7" s="186" t="s">
        <v>91</v>
      </c>
      <c r="Y7" s="186" t="s">
        <v>91</v>
      </c>
      <c r="Z7" s="186" t="s">
        <v>91</v>
      </c>
      <c r="AA7" s="186" t="s">
        <v>91</v>
      </c>
      <c r="AB7" s="306"/>
    </row>
    <row r="8" spans="1:28" ht="15.75" x14ac:dyDescent="0.25">
      <c r="A8" s="130">
        <v>1</v>
      </c>
      <c r="B8" s="290"/>
      <c r="C8" s="130">
        <v>2</v>
      </c>
      <c r="D8" s="130"/>
      <c r="E8" s="130"/>
      <c r="F8" s="130">
        <v>3</v>
      </c>
      <c r="G8" s="130">
        <v>4</v>
      </c>
      <c r="H8" s="130">
        <v>5</v>
      </c>
      <c r="I8" s="130">
        <v>6</v>
      </c>
      <c r="J8" s="130">
        <v>11</v>
      </c>
      <c r="K8" s="130"/>
      <c r="L8" s="173"/>
      <c r="M8" s="219"/>
      <c r="N8" s="130"/>
      <c r="O8" s="296">
        <v>12</v>
      </c>
      <c r="P8" s="203"/>
      <c r="Q8" s="203"/>
      <c r="R8" s="203"/>
      <c r="S8" s="203"/>
      <c r="T8" s="203"/>
      <c r="U8" s="130"/>
      <c r="V8" s="164"/>
      <c r="W8" s="164"/>
      <c r="X8" s="164"/>
      <c r="Y8" s="164"/>
      <c r="Z8" s="164"/>
      <c r="AA8" s="164"/>
      <c r="AB8" s="130">
        <v>13</v>
      </c>
    </row>
    <row r="9" spans="1:28" ht="23.25" customHeight="1" x14ac:dyDescent="0.2">
      <c r="A9" s="333" t="s">
        <v>73</v>
      </c>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c r="AB9" s="334"/>
    </row>
    <row r="10" spans="1:28" ht="106.5" customHeight="1" x14ac:dyDescent="0.2">
      <c r="A10" s="128">
        <v>1</v>
      </c>
      <c r="B10" s="289" t="s">
        <v>512</v>
      </c>
      <c r="C10" s="134" t="s">
        <v>96</v>
      </c>
      <c r="D10" s="185" t="s">
        <v>94</v>
      </c>
      <c r="E10" s="128" t="s">
        <v>13</v>
      </c>
      <c r="F10" s="128">
        <v>2022</v>
      </c>
      <c r="G10" s="128">
        <v>2022</v>
      </c>
      <c r="H10" s="81">
        <v>100000000</v>
      </c>
      <c r="I10" s="81">
        <v>100000000</v>
      </c>
      <c r="J10" s="128" t="s">
        <v>95</v>
      </c>
      <c r="K10" s="171" t="s">
        <v>100</v>
      </c>
      <c r="L10" s="81"/>
      <c r="M10" s="134"/>
      <c r="N10" s="84"/>
      <c r="O10" s="83" t="s">
        <v>0</v>
      </c>
      <c r="P10" s="196" t="s">
        <v>97</v>
      </c>
      <c r="Q10" s="196" t="s">
        <v>310</v>
      </c>
      <c r="R10" s="196"/>
      <c r="S10" s="196" t="s">
        <v>99</v>
      </c>
      <c r="T10" s="196"/>
      <c r="U10" s="128" t="s">
        <v>3</v>
      </c>
      <c r="V10" s="163">
        <v>0</v>
      </c>
      <c r="W10" s="163">
        <v>0</v>
      </c>
      <c r="X10" s="163">
        <v>1</v>
      </c>
      <c r="Y10" s="163"/>
      <c r="Z10" s="163"/>
      <c r="AA10" s="163"/>
      <c r="AB10" s="140" t="s">
        <v>515</v>
      </c>
    </row>
    <row r="11" spans="1:28" ht="94.5" customHeight="1" x14ac:dyDescent="0.2">
      <c r="A11" s="128">
        <v>2</v>
      </c>
      <c r="B11" s="289" t="s">
        <v>513</v>
      </c>
      <c r="C11" s="134" t="s">
        <v>101</v>
      </c>
      <c r="D11" s="185" t="s">
        <v>107</v>
      </c>
      <c r="E11" s="128" t="s">
        <v>13</v>
      </c>
      <c r="F11" s="128">
        <v>2022</v>
      </c>
      <c r="G11" s="170">
        <v>2022</v>
      </c>
      <c r="H11" s="81">
        <v>321500000</v>
      </c>
      <c r="I11" s="81">
        <v>321500000</v>
      </c>
      <c r="J11" s="170" t="s">
        <v>102</v>
      </c>
      <c r="K11" s="168" t="s">
        <v>116</v>
      </c>
      <c r="L11" s="81"/>
      <c r="M11" s="134"/>
      <c r="N11" s="84"/>
      <c r="O11" s="83" t="s">
        <v>0</v>
      </c>
      <c r="P11" s="196" t="s">
        <v>105</v>
      </c>
      <c r="Q11" s="196" t="s">
        <v>106</v>
      </c>
      <c r="R11" s="196"/>
      <c r="S11" s="196" t="s">
        <v>103</v>
      </c>
      <c r="T11" s="199"/>
      <c r="U11" s="128" t="s">
        <v>3</v>
      </c>
      <c r="V11" s="163">
        <v>0</v>
      </c>
      <c r="W11" s="163">
        <v>1</v>
      </c>
      <c r="X11" s="163"/>
      <c r="Y11" s="163"/>
      <c r="Z11" s="163"/>
      <c r="AA11" s="163"/>
      <c r="AB11" s="133" t="s">
        <v>527</v>
      </c>
    </row>
    <row r="12" spans="1:28" ht="66.75" customHeight="1" x14ac:dyDescent="0.2">
      <c r="A12" s="128">
        <v>3</v>
      </c>
      <c r="B12" s="289" t="s">
        <v>502</v>
      </c>
      <c r="C12" s="134" t="s">
        <v>108</v>
      </c>
      <c r="D12" s="185" t="s">
        <v>109</v>
      </c>
      <c r="E12" s="128" t="s">
        <v>13</v>
      </c>
      <c r="F12" s="128">
        <v>2022</v>
      </c>
      <c r="G12" s="128">
        <v>2023</v>
      </c>
      <c r="H12" s="81">
        <v>6041500000</v>
      </c>
      <c r="I12" s="81">
        <v>2000000000</v>
      </c>
      <c r="J12" s="170" t="s">
        <v>115</v>
      </c>
      <c r="K12" s="171" t="s">
        <v>110</v>
      </c>
      <c r="L12" s="81">
        <v>6036425156</v>
      </c>
      <c r="M12" s="134" t="s">
        <v>318</v>
      </c>
      <c r="N12" s="206">
        <f>+H12-L12</f>
        <v>5074844</v>
      </c>
      <c r="O12" s="83" t="s">
        <v>0</v>
      </c>
      <c r="P12" s="196" t="s">
        <v>111</v>
      </c>
      <c r="Q12" s="196" t="s">
        <v>112</v>
      </c>
      <c r="R12" s="196" t="s">
        <v>319</v>
      </c>
      <c r="S12" s="196" t="s">
        <v>320</v>
      </c>
      <c r="T12" s="199"/>
      <c r="U12" s="128" t="s">
        <v>3</v>
      </c>
      <c r="V12" s="163">
        <v>2</v>
      </c>
      <c r="W12" s="163">
        <v>1</v>
      </c>
      <c r="X12" s="163"/>
      <c r="Y12" s="163"/>
      <c r="Z12" s="163"/>
      <c r="AA12" s="163"/>
      <c r="AB12" s="211" t="s">
        <v>240</v>
      </c>
    </row>
    <row r="13" spans="1:28" ht="69" customHeight="1" x14ac:dyDescent="0.2">
      <c r="A13" s="128">
        <v>4</v>
      </c>
      <c r="B13" s="289" t="s">
        <v>503</v>
      </c>
      <c r="C13" s="134" t="s">
        <v>113</v>
      </c>
      <c r="D13" s="185" t="s">
        <v>114</v>
      </c>
      <c r="E13" s="170" t="s">
        <v>13</v>
      </c>
      <c r="F13" s="170">
        <v>2022</v>
      </c>
      <c r="G13" s="170">
        <v>2023</v>
      </c>
      <c r="H13" s="81">
        <v>3351000000</v>
      </c>
      <c r="I13" s="81">
        <v>1000000000</v>
      </c>
      <c r="J13" s="170" t="s">
        <v>115</v>
      </c>
      <c r="K13" s="168" t="s">
        <v>116</v>
      </c>
      <c r="L13" s="81">
        <v>2762193790</v>
      </c>
      <c r="M13" s="134" t="s">
        <v>123</v>
      </c>
      <c r="N13" s="84">
        <f>+H13-L13</f>
        <v>588806210</v>
      </c>
      <c r="O13" s="83" t="s">
        <v>0</v>
      </c>
      <c r="P13" s="196" t="s">
        <v>117</v>
      </c>
      <c r="Q13" s="196" t="s">
        <v>118</v>
      </c>
      <c r="R13" s="196" t="s">
        <v>119</v>
      </c>
      <c r="S13" s="196" t="s">
        <v>119</v>
      </c>
      <c r="T13" s="284" t="s">
        <v>120</v>
      </c>
      <c r="U13" s="128" t="s">
        <v>3</v>
      </c>
      <c r="V13" s="163">
        <v>4</v>
      </c>
      <c r="W13" s="163"/>
      <c r="X13" s="163"/>
      <c r="Y13" s="163"/>
      <c r="Z13" s="163"/>
      <c r="AA13" s="163"/>
      <c r="AB13" s="133" t="s">
        <v>240</v>
      </c>
    </row>
    <row r="14" spans="1:28" ht="109.5" customHeight="1" x14ac:dyDescent="0.2">
      <c r="A14" s="128">
        <v>5</v>
      </c>
      <c r="B14" s="289" t="s">
        <v>504</v>
      </c>
      <c r="C14" s="134" t="s">
        <v>122</v>
      </c>
      <c r="D14" s="185" t="s">
        <v>114</v>
      </c>
      <c r="E14" s="170" t="s">
        <v>13</v>
      </c>
      <c r="F14" s="170">
        <v>2022</v>
      </c>
      <c r="G14" s="170">
        <v>2023</v>
      </c>
      <c r="H14" s="81">
        <v>2100000000</v>
      </c>
      <c r="I14" s="81">
        <v>2100000000</v>
      </c>
      <c r="J14" s="170" t="s">
        <v>115</v>
      </c>
      <c r="K14" s="171" t="s">
        <v>116</v>
      </c>
      <c r="L14" s="81">
        <v>2095577453</v>
      </c>
      <c r="M14" s="134" t="s">
        <v>516</v>
      </c>
      <c r="N14" s="84">
        <f>+H14-L14</f>
        <v>4422547</v>
      </c>
      <c r="O14" s="83" t="s">
        <v>0</v>
      </c>
      <c r="P14" s="196" t="s">
        <v>117</v>
      </c>
      <c r="Q14" s="196" t="s">
        <v>148</v>
      </c>
      <c r="R14" s="196" t="s">
        <v>517</v>
      </c>
      <c r="S14" s="196" t="s">
        <v>518</v>
      </c>
      <c r="T14" s="199"/>
      <c r="U14" s="128" t="s">
        <v>3</v>
      </c>
      <c r="V14" s="163">
        <v>2</v>
      </c>
      <c r="W14" s="163">
        <v>3</v>
      </c>
      <c r="X14" s="163"/>
      <c r="Y14" s="163"/>
      <c r="Z14" s="163"/>
      <c r="AA14" s="163"/>
      <c r="AB14" s="133" t="s">
        <v>519</v>
      </c>
    </row>
    <row r="15" spans="1:28" ht="129" customHeight="1" x14ac:dyDescent="0.2">
      <c r="A15" s="128">
        <v>6</v>
      </c>
      <c r="B15" s="289" t="s">
        <v>505</v>
      </c>
      <c r="C15" s="134" t="s">
        <v>125</v>
      </c>
      <c r="D15" s="185" t="s">
        <v>114</v>
      </c>
      <c r="E15" s="170" t="s">
        <v>13</v>
      </c>
      <c r="F15" s="170">
        <v>2022</v>
      </c>
      <c r="G15" s="170">
        <v>2023</v>
      </c>
      <c r="H15" s="81">
        <v>1500000000</v>
      </c>
      <c r="I15" s="81">
        <v>1000000000</v>
      </c>
      <c r="J15" s="170" t="s">
        <v>115</v>
      </c>
      <c r="K15" s="171" t="s">
        <v>116</v>
      </c>
      <c r="L15" s="81"/>
      <c r="M15" s="134"/>
      <c r="N15" s="84"/>
      <c r="O15" s="83" t="s">
        <v>0</v>
      </c>
      <c r="P15" s="196" t="s">
        <v>117</v>
      </c>
      <c r="Q15" s="196" t="s">
        <v>381</v>
      </c>
      <c r="R15" s="196"/>
      <c r="S15" s="196" t="s">
        <v>520</v>
      </c>
      <c r="T15" s="199"/>
      <c r="U15" s="128" t="s">
        <v>3</v>
      </c>
      <c r="V15" s="163">
        <v>0</v>
      </c>
      <c r="W15" s="163">
        <v>0</v>
      </c>
      <c r="X15" s="163">
        <v>1</v>
      </c>
      <c r="Y15" s="163">
        <v>1</v>
      </c>
      <c r="Z15" s="163"/>
      <c r="AA15" s="163"/>
      <c r="AB15" s="166" t="s">
        <v>521</v>
      </c>
    </row>
    <row r="16" spans="1:28" ht="76.5" customHeight="1" x14ac:dyDescent="0.2">
      <c r="A16" s="128">
        <v>7</v>
      </c>
      <c r="B16" s="289" t="s">
        <v>510</v>
      </c>
      <c r="C16" s="134" t="s">
        <v>126</v>
      </c>
      <c r="D16" s="185" t="s">
        <v>107</v>
      </c>
      <c r="E16" s="170" t="s">
        <v>13</v>
      </c>
      <c r="F16" s="170">
        <v>2022</v>
      </c>
      <c r="G16" s="128">
        <v>2022</v>
      </c>
      <c r="H16" s="81">
        <v>180000000</v>
      </c>
      <c r="I16" s="81">
        <v>180000000</v>
      </c>
      <c r="J16" s="170" t="s">
        <v>127</v>
      </c>
      <c r="K16" s="171" t="s">
        <v>110</v>
      </c>
      <c r="L16" s="81"/>
      <c r="M16" s="134"/>
      <c r="N16" s="81"/>
      <c r="O16" s="83" t="s">
        <v>0</v>
      </c>
      <c r="P16" s="196" t="s">
        <v>129</v>
      </c>
      <c r="Q16" s="196" t="s">
        <v>383</v>
      </c>
      <c r="R16" s="196"/>
      <c r="S16" s="196" t="s">
        <v>382</v>
      </c>
      <c r="T16" s="199"/>
      <c r="U16" s="128" t="s">
        <v>3</v>
      </c>
      <c r="V16" s="163">
        <v>0</v>
      </c>
      <c r="W16" s="163"/>
      <c r="X16" s="163"/>
      <c r="Y16" s="163"/>
      <c r="Z16" s="163"/>
      <c r="AA16" s="163"/>
      <c r="AB16" s="133" t="s">
        <v>384</v>
      </c>
    </row>
    <row r="17" spans="1:28" ht="72" customHeight="1" x14ac:dyDescent="0.2">
      <c r="A17" s="128">
        <v>8</v>
      </c>
      <c r="B17" s="289" t="s">
        <v>511</v>
      </c>
      <c r="C17" s="134" t="s">
        <v>128</v>
      </c>
      <c r="D17" s="185" t="s">
        <v>107</v>
      </c>
      <c r="E17" s="170" t="s">
        <v>13</v>
      </c>
      <c r="F17" s="170">
        <v>2022</v>
      </c>
      <c r="G17" s="170">
        <v>2022</v>
      </c>
      <c r="H17" s="81">
        <v>200000000</v>
      </c>
      <c r="I17" s="81">
        <v>200000000</v>
      </c>
      <c r="J17" s="170" t="s">
        <v>127</v>
      </c>
      <c r="K17" s="171" t="s">
        <v>116</v>
      </c>
      <c r="L17" s="81"/>
      <c r="M17" s="134"/>
      <c r="N17" s="81"/>
      <c r="O17" s="83" t="s">
        <v>0</v>
      </c>
      <c r="P17" s="196" t="s">
        <v>97</v>
      </c>
      <c r="Q17" s="196" t="s">
        <v>311</v>
      </c>
      <c r="R17" s="196"/>
      <c r="S17" s="196" t="s">
        <v>239</v>
      </c>
      <c r="T17" s="199"/>
      <c r="U17" s="128" t="s">
        <v>3</v>
      </c>
      <c r="V17" s="163">
        <v>0</v>
      </c>
      <c r="W17" s="163">
        <v>2</v>
      </c>
      <c r="X17" s="163"/>
      <c r="Y17" s="163"/>
      <c r="Z17" s="163"/>
      <c r="AA17" s="163"/>
      <c r="AB17" s="133" t="s">
        <v>522</v>
      </c>
    </row>
    <row r="18" spans="1:28" ht="77.25" customHeight="1" x14ac:dyDescent="0.2">
      <c r="A18" s="128">
        <v>9</v>
      </c>
      <c r="B18" s="289" t="s">
        <v>506</v>
      </c>
      <c r="C18" s="134" t="s">
        <v>130</v>
      </c>
      <c r="D18" s="185" t="s">
        <v>107</v>
      </c>
      <c r="E18" s="128" t="s">
        <v>14</v>
      </c>
      <c r="F18" s="170">
        <v>2022</v>
      </c>
      <c r="G18" s="170">
        <v>2022</v>
      </c>
      <c r="H18" s="81">
        <v>100000000</v>
      </c>
      <c r="I18" s="81">
        <v>100000000</v>
      </c>
      <c r="J18" s="170" t="s">
        <v>127</v>
      </c>
      <c r="K18" s="171" t="s">
        <v>147</v>
      </c>
      <c r="L18" s="81">
        <v>90900000</v>
      </c>
      <c r="M18" s="134" t="s">
        <v>358</v>
      </c>
      <c r="N18" s="84">
        <f>+H18-L18</f>
        <v>9100000</v>
      </c>
      <c r="O18" s="83" t="s">
        <v>0</v>
      </c>
      <c r="P18" s="196" t="s">
        <v>131</v>
      </c>
      <c r="Q18" s="196" t="s">
        <v>97</v>
      </c>
      <c r="R18" s="285" t="s">
        <v>382</v>
      </c>
      <c r="S18" s="196" t="s">
        <v>382</v>
      </c>
      <c r="T18" s="199"/>
      <c r="U18" s="128" t="s">
        <v>3</v>
      </c>
      <c r="V18" s="163">
        <v>3</v>
      </c>
      <c r="W18" s="163"/>
      <c r="X18" s="163"/>
      <c r="Y18" s="163"/>
      <c r="Z18" s="163"/>
      <c r="AA18" s="163"/>
      <c r="AB18" s="288" t="s">
        <v>240</v>
      </c>
    </row>
    <row r="19" spans="1:28" ht="65.25" customHeight="1" x14ac:dyDescent="0.2">
      <c r="A19" s="128">
        <v>10</v>
      </c>
      <c r="B19" s="289" t="s">
        <v>507</v>
      </c>
      <c r="C19" s="134" t="s">
        <v>132</v>
      </c>
      <c r="D19" s="185" t="s">
        <v>109</v>
      </c>
      <c r="E19" s="170" t="s">
        <v>13</v>
      </c>
      <c r="F19" s="170">
        <v>2022</v>
      </c>
      <c r="G19" s="170">
        <v>2023</v>
      </c>
      <c r="H19" s="81">
        <v>8434700000</v>
      </c>
      <c r="I19" s="81">
        <v>2500000000</v>
      </c>
      <c r="J19" s="170" t="s">
        <v>115</v>
      </c>
      <c r="K19" s="171" t="s">
        <v>116</v>
      </c>
      <c r="L19" s="81">
        <v>8424149199</v>
      </c>
      <c r="M19" s="134" t="s">
        <v>324</v>
      </c>
      <c r="N19" s="84">
        <f>+H19-L19</f>
        <v>10550801</v>
      </c>
      <c r="O19" s="83" t="s">
        <v>0</v>
      </c>
      <c r="P19" s="196" t="s">
        <v>133</v>
      </c>
      <c r="Q19" s="196" t="s">
        <v>134</v>
      </c>
      <c r="R19" s="196" t="s">
        <v>325</v>
      </c>
      <c r="S19" s="196" t="s">
        <v>326</v>
      </c>
      <c r="T19" s="199"/>
      <c r="U19" s="128" t="s">
        <v>3</v>
      </c>
      <c r="V19" s="163">
        <v>2</v>
      </c>
      <c r="W19" s="163">
        <v>4</v>
      </c>
      <c r="X19" s="163"/>
      <c r="Y19" s="163"/>
      <c r="Z19" s="163"/>
      <c r="AA19" s="163"/>
      <c r="AB19" s="166" t="s">
        <v>240</v>
      </c>
    </row>
    <row r="20" spans="1:28" ht="118.5" customHeight="1" x14ac:dyDescent="0.2">
      <c r="A20" s="128">
        <v>11</v>
      </c>
      <c r="B20" s="289" t="s">
        <v>523</v>
      </c>
      <c r="C20" s="134" t="s">
        <v>135</v>
      </c>
      <c r="D20" s="185" t="s">
        <v>109</v>
      </c>
      <c r="E20" s="170" t="s">
        <v>13</v>
      </c>
      <c r="F20" s="170">
        <v>2022</v>
      </c>
      <c r="G20" s="170">
        <v>2023</v>
      </c>
      <c r="H20" s="81">
        <v>11632500000</v>
      </c>
      <c r="I20" s="81">
        <v>3500000000</v>
      </c>
      <c r="J20" s="170" t="s">
        <v>115</v>
      </c>
      <c r="K20" s="171" t="s">
        <v>110</v>
      </c>
      <c r="L20" s="81">
        <v>11590477709</v>
      </c>
      <c r="M20" s="134" t="s">
        <v>524</v>
      </c>
      <c r="N20" s="81">
        <f>+H20-L20</f>
        <v>42022291</v>
      </c>
      <c r="O20" s="83" t="s">
        <v>0</v>
      </c>
      <c r="P20" s="196" t="s">
        <v>111</v>
      </c>
      <c r="Q20" s="196" t="s">
        <v>385</v>
      </c>
      <c r="R20" s="196" t="s">
        <v>517</v>
      </c>
      <c r="S20" s="196" t="s">
        <v>525</v>
      </c>
      <c r="T20" s="199"/>
      <c r="U20" s="128" t="s">
        <v>3</v>
      </c>
      <c r="V20" s="163">
        <v>3</v>
      </c>
      <c r="W20" s="163">
        <v>0</v>
      </c>
      <c r="X20" s="163">
        <v>1</v>
      </c>
      <c r="Y20" s="163"/>
      <c r="Z20" s="163"/>
      <c r="AA20" s="163"/>
      <c r="AB20" s="294" t="s">
        <v>519</v>
      </c>
    </row>
    <row r="21" spans="1:28" ht="99.75" customHeight="1" x14ac:dyDescent="0.2">
      <c r="A21" s="128">
        <v>12</v>
      </c>
      <c r="B21" s="289" t="s">
        <v>508</v>
      </c>
      <c r="C21" s="134" t="s">
        <v>136</v>
      </c>
      <c r="D21" s="185" t="s">
        <v>137</v>
      </c>
      <c r="E21" s="128" t="s">
        <v>14</v>
      </c>
      <c r="F21" s="128">
        <v>2022</v>
      </c>
      <c r="G21" s="128">
        <v>2022</v>
      </c>
      <c r="H21" s="81">
        <v>900000000</v>
      </c>
      <c r="I21" s="81">
        <v>900000000</v>
      </c>
      <c r="J21" s="167" t="s">
        <v>138</v>
      </c>
      <c r="K21" s="169" t="s">
        <v>139</v>
      </c>
      <c r="L21" s="81"/>
      <c r="M21" s="134"/>
      <c r="N21" s="84"/>
      <c r="O21" s="83" t="s">
        <v>0</v>
      </c>
      <c r="P21" s="196" t="s">
        <v>140</v>
      </c>
      <c r="Q21" s="196" t="s">
        <v>360</v>
      </c>
      <c r="R21" s="196"/>
      <c r="S21" s="239" t="s">
        <v>325</v>
      </c>
      <c r="T21" s="199"/>
      <c r="U21" s="128" t="s">
        <v>3</v>
      </c>
      <c r="V21" s="163">
        <v>1</v>
      </c>
      <c r="W21" s="163"/>
      <c r="X21" s="163"/>
      <c r="Y21" s="163"/>
      <c r="Z21" s="163"/>
      <c r="AA21" s="163"/>
      <c r="AB21" s="140" t="s">
        <v>359</v>
      </c>
    </row>
    <row r="22" spans="1:28" ht="64.5" customHeight="1" x14ac:dyDescent="0.2">
      <c r="A22" s="128">
        <v>13</v>
      </c>
      <c r="B22" s="289" t="s">
        <v>509</v>
      </c>
      <c r="C22" s="134" t="s">
        <v>142</v>
      </c>
      <c r="D22" s="185" t="s">
        <v>143</v>
      </c>
      <c r="E22" s="170" t="s">
        <v>13</v>
      </c>
      <c r="F22" s="170">
        <v>2022</v>
      </c>
      <c r="G22" s="170">
        <v>2023</v>
      </c>
      <c r="H22" s="81">
        <v>5500000000</v>
      </c>
      <c r="I22" s="81">
        <v>1572900000</v>
      </c>
      <c r="J22" s="170" t="s">
        <v>144</v>
      </c>
      <c r="K22" s="171" t="s">
        <v>110</v>
      </c>
      <c r="L22" s="81">
        <v>5475690964</v>
      </c>
      <c r="M22" s="134" t="s">
        <v>145</v>
      </c>
      <c r="N22" s="81">
        <f>+H22-L22</f>
        <v>24309036</v>
      </c>
      <c r="O22" s="83" t="s">
        <v>0</v>
      </c>
      <c r="P22" s="196" t="s">
        <v>104</v>
      </c>
      <c r="Q22" s="196" t="s">
        <v>98</v>
      </c>
      <c r="R22" s="196" t="s">
        <v>146</v>
      </c>
      <c r="S22" s="196" t="s">
        <v>146</v>
      </c>
      <c r="T22" s="199"/>
      <c r="U22" s="128" t="s">
        <v>3</v>
      </c>
      <c r="V22" s="163">
        <v>1</v>
      </c>
      <c r="W22" s="163"/>
      <c r="X22" s="163"/>
      <c r="Y22" s="163"/>
      <c r="Z22" s="163"/>
      <c r="AA22" s="163"/>
      <c r="AB22" s="166" t="s">
        <v>240</v>
      </c>
    </row>
    <row r="23" spans="1:28" ht="32.25" customHeight="1" x14ac:dyDescent="0.25">
      <c r="A23" s="335" t="s">
        <v>74</v>
      </c>
      <c r="B23" s="335"/>
      <c r="C23" s="335"/>
      <c r="D23" s="335"/>
      <c r="E23" s="335"/>
      <c r="F23" s="335"/>
      <c r="G23" s="335"/>
      <c r="H23" s="94">
        <f>SUM(H10:H22)</f>
        <v>40361200000</v>
      </c>
      <c r="I23" s="94">
        <f>SUM(I10:I22)</f>
        <v>15474400000</v>
      </c>
      <c r="J23" s="123"/>
      <c r="K23" s="123"/>
      <c r="L23" s="85">
        <f>SUM(L10:L22)</f>
        <v>36475414271</v>
      </c>
      <c r="M23" s="220"/>
      <c r="N23" s="85">
        <f>SUM(N10:N22)</f>
        <v>684285729</v>
      </c>
      <c r="O23" s="297"/>
      <c r="P23" s="123"/>
      <c r="Q23" s="123"/>
      <c r="R23" s="124"/>
      <c r="S23" s="124"/>
      <c r="T23" s="124"/>
      <c r="U23" s="124"/>
      <c r="V23" s="85">
        <f>SUM(V10:V22)</f>
        <v>18</v>
      </c>
      <c r="W23" s="85">
        <f t="shared" ref="W23:AA23" si="0">SUM(W10:W22)</f>
        <v>11</v>
      </c>
      <c r="X23" s="85">
        <f t="shared" si="0"/>
        <v>3</v>
      </c>
      <c r="Y23" s="85">
        <f t="shared" si="0"/>
        <v>1</v>
      </c>
      <c r="Z23" s="85">
        <f t="shared" si="0"/>
        <v>0</v>
      </c>
      <c r="AA23" s="85">
        <f t="shared" si="0"/>
        <v>0</v>
      </c>
      <c r="AB23" s="124"/>
    </row>
    <row r="24" spans="1:28" ht="24" customHeight="1" x14ac:dyDescent="0.2">
      <c r="A24" s="333" t="s">
        <v>203</v>
      </c>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c r="AB24" s="334"/>
    </row>
    <row r="25" spans="1:28" ht="73.5" customHeight="1" x14ac:dyDescent="0.2">
      <c r="A25" s="126">
        <v>1</v>
      </c>
      <c r="B25" s="291" t="s">
        <v>419</v>
      </c>
      <c r="C25" s="78" t="s">
        <v>149</v>
      </c>
      <c r="D25" s="207" t="s">
        <v>107</v>
      </c>
      <c r="E25" s="79" t="s">
        <v>13</v>
      </c>
      <c r="F25" s="79">
        <v>2022</v>
      </c>
      <c r="G25" s="79">
        <v>2023</v>
      </c>
      <c r="H25" s="127">
        <v>3000000000</v>
      </c>
      <c r="I25" s="127">
        <v>1500000000</v>
      </c>
      <c r="J25" s="136"/>
      <c r="K25" s="182" t="s">
        <v>110</v>
      </c>
      <c r="L25" s="104"/>
      <c r="M25" s="194"/>
      <c r="N25" s="135"/>
      <c r="O25" s="298" t="s">
        <v>0</v>
      </c>
      <c r="P25" s="196" t="s">
        <v>361</v>
      </c>
      <c r="Q25" s="196" t="s">
        <v>362</v>
      </c>
      <c r="R25" s="196"/>
      <c r="S25" s="196"/>
      <c r="T25" s="196"/>
      <c r="U25" s="79" t="s">
        <v>3</v>
      </c>
      <c r="V25" s="79"/>
      <c r="W25" s="79"/>
      <c r="X25" s="79"/>
      <c r="Y25" s="79"/>
      <c r="Z25" s="79"/>
      <c r="AA25" s="79"/>
      <c r="AB25" s="129" t="s">
        <v>363</v>
      </c>
    </row>
    <row r="26" spans="1:28" ht="72.75" customHeight="1" x14ac:dyDescent="0.2">
      <c r="A26" s="174">
        <v>2</v>
      </c>
      <c r="B26" s="291" t="s">
        <v>420</v>
      </c>
      <c r="C26" s="176" t="s">
        <v>150</v>
      </c>
      <c r="D26" s="185" t="s">
        <v>109</v>
      </c>
      <c r="E26" s="179" t="s">
        <v>13</v>
      </c>
      <c r="F26" s="179">
        <v>2022</v>
      </c>
      <c r="G26" s="179">
        <v>2022</v>
      </c>
      <c r="H26" s="175">
        <v>500000000</v>
      </c>
      <c r="I26" s="175">
        <v>500000000</v>
      </c>
      <c r="J26" s="174"/>
      <c r="K26" s="184" t="s">
        <v>116</v>
      </c>
      <c r="L26" s="89">
        <v>485063285</v>
      </c>
      <c r="M26" s="134" t="s">
        <v>528</v>
      </c>
      <c r="N26" s="178">
        <f>+H26-L26</f>
        <v>14936715</v>
      </c>
      <c r="O26" s="299" t="s">
        <v>0</v>
      </c>
      <c r="P26" s="196" t="s">
        <v>151</v>
      </c>
      <c r="Q26" s="196" t="s">
        <v>152</v>
      </c>
      <c r="R26" s="196" t="s">
        <v>391</v>
      </c>
      <c r="S26" s="293" t="s">
        <v>391</v>
      </c>
      <c r="T26" s="191"/>
      <c r="U26" s="179" t="s">
        <v>3</v>
      </c>
      <c r="V26" s="163">
        <v>3</v>
      </c>
      <c r="W26" s="163"/>
      <c r="X26" s="163"/>
      <c r="Y26" s="163"/>
      <c r="Z26" s="163"/>
      <c r="AA26" s="163"/>
      <c r="AB26" s="177" t="s">
        <v>529</v>
      </c>
    </row>
    <row r="27" spans="1:28" ht="63" customHeight="1" x14ac:dyDescent="0.2">
      <c r="A27" s="128">
        <v>3</v>
      </c>
      <c r="B27" s="291" t="s">
        <v>421</v>
      </c>
      <c r="C27" s="80" t="s">
        <v>153</v>
      </c>
      <c r="D27" s="185" t="s">
        <v>107</v>
      </c>
      <c r="E27" s="179" t="s">
        <v>13</v>
      </c>
      <c r="F27" s="179">
        <v>2022</v>
      </c>
      <c r="G27" s="179">
        <v>2022</v>
      </c>
      <c r="H27" s="175">
        <v>100000000</v>
      </c>
      <c r="I27" s="175">
        <v>100000000</v>
      </c>
      <c r="J27" s="179" t="s">
        <v>156</v>
      </c>
      <c r="K27" s="179" t="s">
        <v>154</v>
      </c>
      <c r="L27" s="89"/>
      <c r="M27" s="134"/>
      <c r="N27" s="136"/>
      <c r="O27" s="83" t="s">
        <v>155</v>
      </c>
      <c r="P27" s="196"/>
      <c r="Q27" s="196"/>
      <c r="R27" s="196"/>
      <c r="S27" s="196"/>
      <c r="T27" s="196"/>
      <c r="U27" s="79" t="s">
        <v>3</v>
      </c>
      <c r="V27" s="79"/>
      <c r="W27" s="79"/>
      <c r="X27" s="79"/>
      <c r="Y27" s="79"/>
      <c r="Z27" s="79"/>
      <c r="AA27" s="79"/>
      <c r="AB27" s="133" t="s">
        <v>530</v>
      </c>
    </row>
    <row r="28" spans="1:28" ht="83.25" customHeight="1" x14ac:dyDescent="0.2">
      <c r="A28" s="128">
        <v>4</v>
      </c>
      <c r="B28" s="291" t="s">
        <v>422</v>
      </c>
      <c r="C28" s="80" t="s">
        <v>157</v>
      </c>
      <c r="D28" s="185" t="s">
        <v>107</v>
      </c>
      <c r="E28" s="179" t="s">
        <v>13</v>
      </c>
      <c r="F28" s="179">
        <v>2022</v>
      </c>
      <c r="G28" s="179">
        <v>2022</v>
      </c>
      <c r="H28" s="175">
        <v>100000000</v>
      </c>
      <c r="I28" s="175">
        <v>100000000</v>
      </c>
      <c r="J28" s="179" t="s">
        <v>156</v>
      </c>
      <c r="K28" s="179" t="s">
        <v>158</v>
      </c>
      <c r="L28" s="89">
        <v>99500000</v>
      </c>
      <c r="M28" s="134" t="s">
        <v>386</v>
      </c>
      <c r="N28" s="121">
        <f>+H28-L28</f>
        <v>500000</v>
      </c>
      <c r="O28" s="83" t="s">
        <v>155</v>
      </c>
      <c r="P28" s="196" t="s">
        <v>387</v>
      </c>
      <c r="Q28" s="196" t="s">
        <v>327</v>
      </c>
      <c r="R28" s="196" t="s">
        <v>388</v>
      </c>
      <c r="S28" s="285" t="s">
        <v>388</v>
      </c>
      <c r="T28" s="196"/>
      <c r="U28" s="79" t="s">
        <v>3</v>
      </c>
      <c r="V28" s="79">
        <v>1</v>
      </c>
      <c r="W28" s="79"/>
      <c r="X28" s="79"/>
      <c r="Y28" s="79"/>
      <c r="Z28" s="79"/>
      <c r="AA28" s="79"/>
      <c r="AB28" s="183" t="s">
        <v>389</v>
      </c>
    </row>
    <row r="29" spans="1:28" ht="76.5" customHeight="1" x14ac:dyDescent="0.2">
      <c r="A29" s="128">
        <v>5</v>
      </c>
      <c r="B29" s="291" t="s">
        <v>423</v>
      </c>
      <c r="C29" s="80" t="s">
        <v>159</v>
      </c>
      <c r="D29" s="185" t="s">
        <v>107</v>
      </c>
      <c r="E29" s="179" t="s">
        <v>13</v>
      </c>
      <c r="F29" s="179">
        <v>2022</v>
      </c>
      <c r="G29" s="179">
        <v>2022</v>
      </c>
      <c r="H29" s="175">
        <v>100000000</v>
      </c>
      <c r="I29" s="175">
        <v>100000000</v>
      </c>
      <c r="J29" s="179" t="s">
        <v>156</v>
      </c>
      <c r="K29" s="179" t="s">
        <v>160</v>
      </c>
      <c r="L29" s="89"/>
      <c r="M29" s="134"/>
      <c r="N29" s="121"/>
      <c r="O29" s="83" t="s">
        <v>155</v>
      </c>
      <c r="P29" s="196"/>
      <c r="Q29" s="196" t="s">
        <v>361</v>
      </c>
      <c r="R29" s="196"/>
      <c r="S29" s="196"/>
      <c r="T29" s="196"/>
      <c r="U29" s="79" t="s">
        <v>3</v>
      </c>
      <c r="V29" s="79"/>
      <c r="W29" s="79"/>
      <c r="X29" s="79"/>
      <c r="Y29" s="79"/>
      <c r="Z29" s="79"/>
      <c r="AA29" s="79"/>
      <c r="AB29" s="287" t="s">
        <v>416</v>
      </c>
    </row>
    <row r="30" spans="1:28" ht="75.75" customHeight="1" x14ac:dyDescent="0.2">
      <c r="A30" s="128">
        <v>6</v>
      </c>
      <c r="B30" s="291" t="s">
        <v>424</v>
      </c>
      <c r="C30" s="80" t="s">
        <v>161</v>
      </c>
      <c r="D30" s="185" t="s">
        <v>107</v>
      </c>
      <c r="E30" s="179" t="s">
        <v>13</v>
      </c>
      <c r="F30" s="179">
        <v>2022</v>
      </c>
      <c r="G30" s="179">
        <v>2022</v>
      </c>
      <c r="H30" s="175">
        <v>100000000</v>
      </c>
      <c r="I30" s="175">
        <v>100000000</v>
      </c>
      <c r="J30" s="179" t="s">
        <v>156</v>
      </c>
      <c r="K30" s="179" t="s">
        <v>162</v>
      </c>
      <c r="L30" s="89"/>
      <c r="M30" s="134"/>
      <c r="N30" s="121"/>
      <c r="O30" s="83" t="s">
        <v>155</v>
      </c>
      <c r="P30" s="239"/>
      <c r="Q30" s="239" t="s">
        <v>390</v>
      </c>
      <c r="R30" s="196"/>
      <c r="S30" s="196" t="s">
        <v>531</v>
      </c>
      <c r="T30" s="196"/>
      <c r="U30" s="79" t="s">
        <v>3</v>
      </c>
      <c r="V30" s="79">
        <v>0</v>
      </c>
      <c r="W30" s="79">
        <v>0</v>
      </c>
      <c r="X30" s="79">
        <v>0</v>
      </c>
      <c r="Y30" s="79"/>
      <c r="Z30" s="79"/>
      <c r="AA30" s="79"/>
      <c r="AB30" s="240" t="s">
        <v>532</v>
      </c>
    </row>
    <row r="31" spans="1:28" ht="75" customHeight="1" x14ac:dyDescent="0.2">
      <c r="A31" s="179">
        <v>7</v>
      </c>
      <c r="B31" s="291" t="s">
        <v>425</v>
      </c>
      <c r="C31" s="80" t="s">
        <v>163</v>
      </c>
      <c r="D31" s="185" t="s">
        <v>107</v>
      </c>
      <c r="E31" s="179" t="s">
        <v>13</v>
      </c>
      <c r="F31" s="179">
        <v>2022</v>
      </c>
      <c r="G31" s="179">
        <v>2022</v>
      </c>
      <c r="H31" s="175">
        <v>100000000</v>
      </c>
      <c r="I31" s="175">
        <v>100000000</v>
      </c>
      <c r="J31" s="179" t="s">
        <v>156</v>
      </c>
      <c r="K31" s="179" t="s">
        <v>164</v>
      </c>
      <c r="L31" s="89"/>
      <c r="M31" s="134"/>
      <c r="N31" s="121"/>
      <c r="O31" s="83" t="s">
        <v>155</v>
      </c>
      <c r="P31" s="196"/>
      <c r="Q31" s="196"/>
      <c r="R31" s="196"/>
      <c r="S31" s="196"/>
      <c r="T31" s="196"/>
      <c r="U31" s="187" t="s">
        <v>3</v>
      </c>
      <c r="V31" s="187"/>
      <c r="W31" s="187"/>
      <c r="X31" s="187"/>
      <c r="Y31" s="187"/>
      <c r="Z31" s="187"/>
      <c r="AA31" s="187"/>
      <c r="AB31" s="183" t="s">
        <v>530</v>
      </c>
    </row>
    <row r="32" spans="1:28" ht="73.5" customHeight="1" x14ac:dyDescent="0.2">
      <c r="A32" s="179">
        <v>8</v>
      </c>
      <c r="B32" s="291" t="s">
        <v>426</v>
      </c>
      <c r="C32" s="80" t="s">
        <v>165</v>
      </c>
      <c r="D32" s="185" t="s">
        <v>107</v>
      </c>
      <c r="E32" s="179" t="s">
        <v>13</v>
      </c>
      <c r="F32" s="179">
        <v>2022</v>
      </c>
      <c r="G32" s="179">
        <v>2022</v>
      </c>
      <c r="H32" s="175">
        <v>100000000</v>
      </c>
      <c r="I32" s="175">
        <v>100000000</v>
      </c>
      <c r="J32" s="179" t="s">
        <v>156</v>
      </c>
      <c r="K32" s="179" t="s">
        <v>166</v>
      </c>
      <c r="L32" s="89"/>
      <c r="M32" s="134"/>
      <c r="N32" s="121"/>
      <c r="O32" s="83" t="s">
        <v>155</v>
      </c>
      <c r="P32" s="196"/>
      <c r="Q32" s="196" t="s">
        <v>382</v>
      </c>
      <c r="R32" s="196"/>
      <c r="S32" s="196" t="s">
        <v>391</v>
      </c>
      <c r="T32" s="196"/>
      <c r="U32" s="187" t="s">
        <v>3</v>
      </c>
      <c r="V32" s="187">
        <v>0</v>
      </c>
      <c r="W32" s="187">
        <v>0</v>
      </c>
      <c r="X32" s="187"/>
      <c r="Y32" s="187"/>
      <c r="Z32" s="187"/>
      <c r="AA32" s="187"/>
      <c r="AB32" s="240" t="s">
        <v>533</v>
      </c>
    </row>
    <row r="33" spans="1:28" ht="75.75" customHeight="1" x14ac:dyDescent="0.2">
      <c r="A33" s="179">
        <v>9</v>
      </c>
      <c r="B33" s="291" t="s">
        <v>427</v>
      </c>
      <c r="C33" s="80" t="s">
        <v>167</v>
      </c>
      <c r="D33" s="185" t="s">
        <v>107</v>
      </c>
      <c r="E33" s="179" t="s">
        <v>13</v>
      </c>
      <c r="F33" s="179">
        <v>2022</v>
      </c>
      <c r="G33" s="179">
        <v>2022</v>
      </c>
      <c r="H33" s="175">
        <v>100000000</v>
      </c>
      <c r="I33" s="175">
        <v>100000000</v>
      </c>
      <c r="J33" s="179" t="s">
        <v>156</v>
      </c>
      <c r="K33" s="179" t="s">
        <v>168</v>
      </c>
      <c r="L33" s="89">
        <v>99800278</v>
      </c>
      <c r="M33" s="134" t="s">
        <v>328</v>
      </c>
      <c r="N33" s="121">
        <f>+H33-L33</f>
        <v>199722</v>
      </c>
      <c r="O33" s="83" t="s">
        <v>155</v>
      </c>
      <c r="P33" s="239"/>
      <c r="Q33" s="196" t="s">
        <v>169</v>
      </c>
      <c r="R33" s="196" t="s">
        <v>329</v>
      </c>
      <c r="S33" s="239" t="s">
        <v>329</v>
      </c>
      <c r="T33" s="196"/>
      <c r="U33" s="187" t="s">
        <v>3</v>
      </c>
      <c r="V33" s="187">
        <v>1</v>
      </c>
      <c r="W33" s="187"/>
      <c r="X33" s="187"/>
      <c r="Y33" s="187"/>
      <c r="Z33" s="187"/>
      <c r="AA33" s="187"/>
      <c r="AB33" s="177" t="s">
        <v>240</v>
      </c>
    </row>
    <row r="34" spans="1:28" ht="84" customHeight="1" x14ac:dyDescent="0.2">
      <c r="A34" s="179">
        <v>10</v>
      </c>
      <c r="B34" s="291" t="s">
        <v>428</v>
      </c>
      <c r="C34" s="80" t="s">
        <v>170</v>
      </c>
      <c r="D34" s="208" t="s">
        <v>109</v>
      </c>
      <c r="E34" s="179" t="s">
        <v>13</v>
      </c>
      <c r="F34" s="179">
        <v>2022</v>
      </c>
      <c r="G34" s="179">
        <v>2022</v>
      </c>
      <c r="H34" s="175">
        <v>350000000</v>
      </c>
      <c r="I34" s="175">
        <v>350000000</v>
      </c>
      <c r="J34" s="179"/>
      <c r="K34" s="179" t="s">
        <v>116</v>
      </c>
      <c r="L34" s="89"/>
      <c r="M34" s="134"/>
      <c r="N34" s="121"/>
      <c r="O34" s="83" t="s">
        <v>0</v>
      </c>
      <c r="P34" s="196" t="s">
        <v>330</v>
      </c>
      <c r="Q34" s="196" t="s">
        <v>331</v>
      </c>
      <c r="R34" s="196"/>
      <c r="S34" s="196"/>
      <c r="T34" s="196"/>
      <c r="U34" s="187" t="s">
        <v>3</v>
      </c>
      <c r="V34" s="187"/>
      <c r="W34" s="187"/>
      <c r="X34" s="187"/>
      <c r="Y34" s="187"/>
      <c r="Z34" s="187"/>
      <c r="AA34" s="187"/>
      <c r="AB34" s="183" t="s">
        <v>332</v>
      </c>
    </row>
    <row r="35" spans="1:28" ht="93.75" customHeight="1" x14ac:dyDescent="0.2">
      <c r="A35" s="179">
        <v>11</v>
      </c>
      <c r="B35" s="291" t="s">
        <v>429</v>
      </c>
      <c r="C35" s="80" t="s">
        <v>171</v>
      </c>
      <c r="D35" s="208" t="s">
        <v>114</v>
      </c>
      <c r="E35" s="179" t="s">
        <v>13</v>
      </c>
      <c r="F35" s="179">
        <v>2022</v>
      </c>
      <c r="G35" s="179">
        <v>2022</v>
      </c>
      <c r="H35" s="175">
        <v>97000000</v>
      </c>
      <c r="I35" s="175">
        <v>97000000</v>
      </c>
      <c r="J35" s="179" t="s">
        <v>156</v>
      </c>
      <c r="K35" s="179" t="s">
        <v>162</v>
      </c>
      <c r="L35" s="89">
        <v>95958512</v>
      </c>
      <c r="M35" s="134" t="s">
        <v>333</v>
      </c>
      <c r="N35" s="121">
        <f>+H35-L35</f>
        <v>1041488</v>
      </c>
      <c r="O35" s="83" t="s">
        <v>155</v>
      </c>
      <c r="P35" s="196"/>
      <c r="Q35" s="196" t="s">
        <v>172</v>
      </c>
      <c r="R35" s="196" t="s">
        <v>329</v>
      </c>
      <c r="S35" s="196" t="s">
        <v>334</v>
      </c>
      <c r="T35" s="196"/>
      <c r="U35" s="187" t="s">
        <v>3</v>
      </c>
      <c r="V35" s="187">
        <v>0</v>
      </c>
      <c r="W35" s="187">
        <v>2</v>
      </c>
      <c r="X35" s="187">
        <v>3</v>
      </c>
      <c r="Y35" s="187"/>
      <c r="Z35" s="187"/>
      <c r="AA35" s="187"/>
      <c r="AB35" s="183" t="s">
        <v>365</v>
      </c>
    </row>
    <row r="36" spans="1:28" ht="80.25" customHeight="1" x14ac:dyDescent="0.2">
      <c r="A36" s="179">
        <v>12</v>
      </c>
      <c r="B36" s="291" t="s">
        <v>430</v>
      </c>
      <c r="C36" s="80" t="s">
        <v>173</v>
      </c>
      <c r="D36" s="208" t="s">
        <v>109</v>
      </c>
      <c r="E36" s="179" t="s">
        <v>13</v>
      </c>
      <c r="F36" s="179">
        <v>2022</v>
      </c>
      <c r="G36" s="179">
        <v>2022</v>
      </c>
      <c r="H36" s="175">
        <v>57664200</v>
      </c>
      <c r="I36" s="175">
        <v>57664200</v>
      </c>
      <c r="J36" s="179"/>
      <c r="K36" s="179" t="s">
        <v>116</v>
      </c>
      <c r="L36" s="89"/>
      <c r="M36" s="134"/>
      <c r="N36" s="121"/>
      <c r="O36" s="83" t="s">
        <v>155</v>
      </c>
      <c r="P36" s="196" t="s">
        <v>117</v>
      </c>
      <c r="Q36" s="196" t="s">
        <v>535</v>
      </c>
      <c r="R36" s="196"/>
      <c r="S36" s="196" t="s">
        <v>534</v>
      </c>
      <c r="T36" s="196"/>
      <c r="U36" s="187" t="s">
        <v>3</v>
      </c>
      <c r="V36" s="187">
        <v>1</v>
      </c>
      <c r="W36" s="187">
        <v>0</v>
      </c>
      <c r="X36" s="187">
        <v>0</v>
      </c>
      <c r="Y36" s="187"/>
      <c r="Z36" s="187"/>
      <c r="AA36" s="187"/>
      <c r="AB36" s="183" t="s">
        <v>536</v>
      </c>
    </row>
    <row r="37" spans="1:28" ht="65.25" customHeight="1" x14ac:dyDescent="0.2">
      <c r="A37" s="239">
        <v>13</v>
      </c>
      <c r="B37" s="291" t="s">
        <v>431</v>
      </c>
      <c r="C37" s="80" t="s">
        <v>174</v>
      </c>
      <c r="D37" s="208" t="s">
        <v>114</v>
      </c>
      <c r="E37" s="239" t="s">
        <v>13</v>
      </c>
      <c r="F37" s="239">
        <v>2022</v>
      </c>
      <c r="G37" s="239">
        <v>2022</v>
      </c>
      <c r="H37" s="241">
        <v>90000000</v>
      </c>
      <c r="I37" s="241">
        <v>90000000</v>
      </c>
      <c r="J37" s="239" t="s">
        <v>156</v>
      </c>
      <c r="K37" s="239" t="s">
        <v>175</v>
      </c>
      <c r="L37" s="89">
        <v>90000000</v>
      </c>
      <c r="M37" s="134" t="s">
        <v>350</v>
      </c>
      <c r="N37" s="121">
        <f>+H37-L37</f>
        <v>0</v>
      </c>
      <c r="O37" s="83" t="s">
        <v>155</v>
      </c>
      <c r="P37" s="239" t="s">
        <v>351</v>
      </c>
      <c r="Q37" s="239" t="s">
        <v>351</v>
      </c>
      <c r="R37" s="239" t="s">
        <v>352</v>
      </c>
      <c r="S37" s="239" t="s">
        <v>352</v>
      </c>
      <c r="T37" s="239"/>
      <c r="U37" s="238" t="s">
        <v>3</v>
      </c>
      <c r="V37" s="238">
        <v>1</v>
      </c>
      <c r="W37" s="238"/>
      <c r="X37" s="238"/>
      <c r="Y37" s="238"/>
      <c r="Z37" s="238"/>
      <c r="AA37" s="238"/>
      <c r="AB37" s="240" t="s">
        <v>353</v>
      </c>
    </row>
    <row r="38" spans="1:28" ht="51" customHeight="1" x14ac:dyDescent="0.2">
      <c r="A38" s="305">
        <v>14</v>
      </c>
      <c r="B38" s="305" t="s">
        <v>432</v>
      </c>
      <c r="C38" s="308" t="s">
        <v>176</v>
      </c>
      <c r="D38" s="327" t="s">
        <v>109</v>
      </c>
      <c r="E38" s="305" t="s">
        <v>177</v>
      </c>
      <c r="F38" s="305">
        <v>2022</v>
      </c>
      <c r="G38" s="305">
        <v>2022</v>
      </c>
      <c r="H38" s="311">
        <v>200000000</v>
      </c>
      <c r="I38" s="311">
        <v>200000000</v>
      </c>
      <c r="J38" s="305"/>
      <c r="K38" s="305" t="s">
        <v>116</v>
      </c>
      <c r="L38" s="89">
        <v>93600650</v>
      </c>
      <c r="M38" s="134" t="s">
        <v>537</v>
      </c>
      <c r="N38" s="121"/>
      <c r="O38" s="313" t="s">
        <v>0</v>
      </c>
      <c r="P38" s="305" t="s">
        <v>178</v>
      </c>
      <c r="Q38" s="196" t="s">
        <v>179</v>
      </c>
      <c r="R38" s="196" t="s">
        <v>538</v>
      </c>
      <c r="S38" s="196" t="s">
        <v>538</v>
      </c>
      <c r="T38" s="196"/>
      <c r="U38" s="305" t="s">
        <v>3</v>
      </c>
      <c r="V38" s="187">
        <v>4</v>
      </c>
      <c r="W38" s="187"/>
      <c r="X38" s="187"/>
      <c r="Y38" s="187"/>
      <c r="Z38" s="187"/>
      <c r="AA38" s="187"/>
      <c r="AB38" s="183" t="s">
        <v>539</v>
      </c>
    </row>
    <row r="39" spans="1:28" ht="51" customHeight="1" x14ac:dyDescent="0.2">
      <c r="A39" s="306"/>
      <c r="B39" s="306"/>
      <c r="C39" s="309"/>
      <c r="D39" s="329"/>
      <c r="E39" s="306"/>
      <c r="F39" s="306"/>
      <c r="G39" s="306"/>
      <c r="H39" s="312"/>
      <c r="I39" s="312"/>
      <c r="J39" s="306"/>
      <c r="K39" s="306"/>
      <c r="L39" s="89"/>
      <c r="M39" s="134"/>
      <c r="N39" s="121"/>
      <c r="O39" s="314"/>
      <c r="P39" s="306"/>
      <c r="Q39" s="239" t="s">
        <v>231</v>
      </c>
      <c r="R39" s="239"/>
      <c r="S39" s="239"/>
      <c r="T39" s="239"/>
      <c r="U39" s="306"/>
      <c r="V39" s="238">
        <v>1</v>
      </c>
      <c r="W39" s="238"/>
      <c r="X39" s="238"/>
      <c r="Y39" s="238"/>
      <c r="Z39" s="238"/>
      <c r="AA39" s="238"/>
      <c r="AB39" s="240" t="s">
        <v>540</v>
      </c>
    </row>
    <row r="40" spans="1:28" ht="77.25" customHeight="1" x14ac:dyDescent="0.2">
      <c r="A40" s="179">
        <v>15</v>
      </c>
      <c r="B40" s="291" t="s">
        <v>433</v>
      </c>
      <c r="C40" s="80" t="s">
        <v>180</v>
      </c>
      <c r="D40" s="208" t="s">
        <v>181</v>
      </c>
      <c r="E40" s="179" t="s">
        <v>13</v>
      </c>
      <c r="F40" s="179">
        <v>2022</v>
      </c>
      <c r="G40" s="179">
        <v>2022</v>
      </c>
      <c r="H40" s="175">
        <v>800000000</v>
      </c>
      <c r="I40" s="175">
        <v>800000000</v>
      </c>
      <c r="J40" s="179"/>
      <c r="K40" s="179" t="s">
        <v>116</v>
      </c>
      <c r="L40" s="89"/>
      <c r="M40" s="134"/>
      <c r="N40" s="121"/>
      <c r="O40" s="83" t="s">
        <v>0</v>
      </c>
      <c r="P40" s="196" t="s">
        <v>182</v>
      </c>
      <c r="Q40" s="196" t="s">
        <v>329</v>
      </c>
      <c r="R40" s="196"/>
      <c r="S40" s="196"/>
      <c r="T40" s="196"/>
      <c r="U40" s="187" t="s">
        <v>3</v>
      </c>
      <c r="V40" s="187"/>
      <c r="W40" s="187"/>
      <c r="X40" s="187"/>
      <c r="Y40" s="187"/>
      <c r="Z40" s="187"/>
      <c r="AA40" s="187"/>
      <c r="AB40" s="240" t="s">
        <v>335</v>
      </c>
    </row>
    <row r="41" spans="1:28" ht="79.5" customHeight="1" x14ac:dyDescent="0.2">
      <c r="A41" s="179">
        <v>16</v>
      </c>
      <c r="B41" s="291" t="s">
        <v>434</v>
      </c>
      <c r="C41" s="80" t="s">
        <v>183</v>
      </c>
      <c r="D41" s="185" t="s">
        <v>107</v>
      </c>
      <c r="E41" s="180" t="s">
        <v>14</v>
      </c>
      <c r="F41" s="179">
        <v>2022</v>
      </c>
      <c r="G41" s="179">
        <v>2022</v>
      </c>
      <c r="H41" s="175">
        <v>60000000</v>
      </c>
      <c r="I41" s="175">
        <v>60000000</v>
      </c>
      <c r="J41" s="179" t="s">
        <v>156</v>
      </c>
      <c r="K41" s="179" t="s">
        <v>184</v>
      </c>
      <c r="L41" s="89">
        <v>99500000</v>
      </c>
      <c r="M41" s="134" t="s">
        <v>322</v>
      </c>
      <c r="N41" s="121">
        <v>0</v>
      </c>
      <c r="O41" s="83" t="s">
        <v>155</v>
      </c>
      <c r="P41" s="196" t="s">
        <v>104</v>
      </c>
      <c r="Q41" s="196" t="s">
        <v>151</v>
      </c>
      <c r="R41" s="210" t="s">
        <v>323</v>
      </c>
      <c r="S41" s="196" t="s">
        <v>323</v>
      </c>
      <c r="T41" s="196"/>
      <c r="U41" s="187" t="s">
        <v>3</v>
      </c>
      <c r="V41" s="187">
        <v>2</v>
      </c>
      <c r="W41" s="187"/>
      <c r="X41" s="187"/>
      <c r="Y41" s="187"/>
      <c r="Z41" s="187"/>
      <c r="AA41" s="187"/>
      <c r="AB41" s="183" t="s">
        <v>366</v>
      </c>
    </row>
    <row r="42" spans="1:28" ht="65.25" customHeight="1" x14ac:dyDescent="0.2">
      <c r="A42" s="179">
        <v>17</v>
      </c>
      <c r="B42" s="291" t="s">
        <v>435</v>
      </c>
      <c r="C42" s="80" t="s">
        <v>185</v>
      </c>
      <c r="D42" s="185" t="s">
        <v>107</v>
      </c>
      <c r="E42" s="180" t="s">
        <v>14</v>
      </c>
      <c r="F42" s="179">
        <v>2022</v>
      </c>
      <c r="G42" s="179">
        <v>2022</v>
      </c>
      <c r="H42" s="175">
        <v>60000000</v>
      </c>
      <c r="I42" s="175">
        <v>60000000</v>
      </c>
      <c r="J42" s="179" t="s">
        <v>156</v>
      </c>
      <c r="K42" s="179" t="s">
        <v>186</v>
      </c>
      <c r="L42" s="89"/>
      <c r="M42" s="134"/>
      <c r="N42" s="121"/>
      <c r="O42" s="83" t="s">
        <v>155</v>
      </c>
      <c r="P42" s="196"/>
      <c r="Q42" s="196" t="s">
        <v>336</v>
      </c>
      <c r="R42" s="196"/>
      <c r="S42" s="196" t="s">
        <v>124</v>
      </c>
      <c r="T42" s="196"/>
      <c r="U42" s="187" t="s">
        <v>3</v>
      </c>
      <c r="V42" s="187">
        <v>0</v>
      </c>
      <c r="W42" s="187"/>
      <c r="X42" s="187"/>
      <c r="Y42" s="187"/>
      <c r="Z42" s="187"/>
      <c r="AA42" s="187"/>
      <c r="AB42" s="183" t="s">
        <v>337</v>
      </c>
    </row>
    <row r="43" spans="1:28" ht="94.5" customHeight="1" x14ac:dyDescent="0.2">
      <c r="A43" s="179">
        <v>18</v>
      </c>
      <c r="B43" s="291" t="s">
        <v>436</v>
      </c>
      <c r="C43" s="80" t="s">
        <v>187</v>
      </c>
      <c r="D43" s="185" t="s">
        <v>107</v>
      </c>
      <c r="E43" s="180" t="s">
        <v>14</v>
      </c>
      <c r="F43" s="179">
        <v>2022</v>
      </c>
      <c r="G43" s="179">
        <v>2022</v>
      </c>
      <c r="H43" s="175">
        <v>60000000</v>
      </c>
      <c r="I43" s="175">
        <v>60000000</v>
      </c>
      <c r="J43" s="179" t="s">
        <v>156</v>
      </c>
      <c r="K43" s="179" t="s">
        <v>188</v>
      </c>
      <c r="L43" s="89"/>
      <c r="M43" s="134"/>
      <c r="N43" s="121"/>
      <c r="O43" s="83" t="s">
        <v>155</v>
      </c>
      <c r="P43" s="196"/>
      <c r="Q43" s="196" t="s">
        <v>542</v>
      </c>
      <c r="R43" s="196"/>
      <c r="S43" s="196" t="s">
        <v>541</v>
      </c>
      <c r="T43" s="196"/>
      <c r="U43" s="187" t="s">
        <v>3</v>
      </c>
      <c r="V43" s="187">
        <v>0</v>
      </c>
      <c r="W43" s="187">
        <v>0</v>
      </c>
      <c r="X43" s="187">
        <v>0</v>
      </c>
      <c r="Y43" s="187">
        <v>1</v>
      </c>
      <c r="Z43" s="187">
        <v>0</v>
      </c>
      <c r="AA43" s="187"/>
      <c r="AB43" s="183" t="s">
        <v>543</v>
      </c>
    </row>
    <row r="44" spans="1:28" ht="65.25" customHeight="1" x14ac:dyDescent="0.2">
      <c r="A44" s="179">
        <v>19</v>
      </c>
      <c r="B44" s="291" t="s">
        <v>437</v>
      </c>
      <c r="C44" s="80" t="s">
        <v>189</v>
      </c>
      <c r="D44" s="185" t="s">
        <v>107</v>
      </c>
      <c r="E44" s="180" t="s">
        <v>14</v>
      </c>
      <c r="F44" s="179">
        <v>2022</v>
      </c>
      <c r="G44" s="179">
        <v>2022</v>
      </c>
      <c r="H44" s="175">
        <v>60000000</v>
      </c>
      <c r="I44" s="175">
        <v>60000000</v>
      </c>
      <c r="J44" s="179" t="s">
        <v>156</v>
      </c>
      <c r="K44" s="179" t="s">
        <v>190</v>
      </c>
      <c r="L44" s="89">
        <v>60000000</v>
      </c>
      <c r="M44" s="134" t="s">
        <v>392</v>
      </c>
      <c r="N44" s="121">
        <f>+H44-L44</f>
        <v>0</v>
      </c>
      <c r="O44" s="83" t="s">
        <v>155</v>
      </c>
      <c r="P44" s="196"/>
      <c r="Q44" s="196" t="s">
        <v>338</v>
      </c>
      <c r="R44" s="196" t="s">
        <v>391</v>
      </c>
      <c r="S44" s="196" t="s">
        <v>393</v>
      </c>
      <c r="T44" s="196"/>
      <c r="U44" s="187" t="s">
        <v>3</v>
      </c>
      <c r="V44" s="187">
        <v>0</v>
      </c>
      <c r="W44" s="187">
        <v>1</v>
      </c>
      <c r="X44" s="187">
        <v>1</v>
      </c>
      <c r="Y44" s="187">
        <v>1</v>
      </c>
      <c r="Z44" s="187"/>
      <c r="AA44" s="187"/>
      <c r="AB44" s="183" t="s">
        <v>394</v>
      </c>
    </row>
    <row r="45" spans="1:28" ht="80.25" customHeight="1" x14ac:dyDescent="0.2">
      <c r="A45" s="179">
        <v>20</v>
      </c>
      <c r="B45" s="291" t="s">
        <v>438</v>
      </c>
      <c r="C45" s="80" t="s">
        <v>191</v>
      </c>
      <c r="D45" s="185" t="s">
        <v>107</v>
      </c>
      <c r="E45" s="180" t="s">
        <v>14</v>
      </c>
      <c r="F45" s="179">
        <v>2022</v>
      </c>
      <c r="G45" s="179">
        <v>2022</v>
      </c>
      <c r="H45" s="175">
        <v>60000000</v>
      </c>
      <c r="I45" s="175">
        <v>60000000</v>
      </c>
      <c r="J45" s="179" t="s">
        <v>156</v>
      </c>
      <c r="K45" s="179" t="s">
        <v>192</v>
      </c>
      <c r="L45" s="89">
        <v>60000000</v>
      </c>
      <c r="M45" s="134" t="s">
        <v>194</v>
      </c>
      <c r="N45" s="121">
        <f>+H45-L45</f>
        <v>0</v>
      </c>
      <c r="O45" s="83" t="s">
        <v>155</v>
      </c>
      <c r="P45" s="196"/>
      <c r="Q45" s="196" t="s">
        <v>193</v>
      </c>
      <c r="R45" s="196"/>
      <c r="S45" s="196" t="s">
        <v>339</v>
      </c>
      <c r="T45" s="196"/>
      <c r="U45" s="187" t="s">
        <v>3</v>
      </c>
      <c r="V45" s="187">
        <v>0</v>
      </c>
      <c r="W45" s="187">
        <v>0</v>
      </c>
      <c r="X45" s="187">
        <v>0</v>
      </c>
      <c r="Y45" s="187">
        <v>1</v>
      </c>
      <c r="Z45" s="187"/>
      <c r="AA45" s="187"/>
      <c r="AB45" s="183" t="s">
        <v>367</v>
      </c>
    </row>
    <row r="46" spans="1:28" ht="80.25" customHeight="1" x14ac:dyDescent="0.2">
      <c r="A46" s="179">
        <v>21</v>
      </c>
      <c r="B46" s="291" t="s">
        <v>439</v>
      </c>
      <c r="C46" s="80" t="s">
        <v>195</v>
      </c>
      <c r="D46" s="185" t="s">
        <v>107</v>
      </c>
      <c r="E46" s="180" t="s">
        <v>14</v>
      </c>
      <c r="F46" s="179">
        <v>2022</v>
      </c>
      <c r="G46" s="179">
        <v>2022</v>
      </c>
      <c r="H46" s="175">
        <v>60000000</v>
      </c>
      <c r="I46" s="175">
        <v>60000000</v>
      </c>
      <c r="J46" s="179" t="s">
        <v>156</v>
      </c>
      <c r="K46" s="179" t="s">
        <v>166</v>
      </c>
      <c r="L46" s="89"/>
      <c r="M46" s="134"/>
      <c r="N46" s="121"/>
      <c r="O46" s="83" t="s">
        <v>155</v>
      </c>
      <c r="P46" s="196"/>
      <c r="Q46" s="196" t="s">
        <v>545</v>
      </c>
      <c r="R46" s="196"/>
      <c r="S46" s="196" t="s">
        <v>544</v>
      </c>
      <c r="T46" s="196"/>
      <c r="U46" s="187" t="s">
        <v>3</v>
      </c>
      <c r="V46" s="187">
        <v>0</v>
      </c>
      <c r="W46" s="187">
        <v>0</v>
      </c>
      <c r="X46" s="187">
        <v>0</v>
      </c>
      <c r="Y46" s="187">
        <v>1</v>
      </c>
      <c r="Z46" s="187">
        <v>2</v>
      </c>
      <c r="AA46" s="187"/>
      <c r="AB46" s="183" t="s">
        <v>546</v>
      </c>
    </row>
    <row r="47" spans="1:28" ht="81.75" customHeight="1" x14ac:dyDescent="0.2">
      <c r="A47" s="179">
        <v>22</v>
      </c>
      <c r="B47" s="291" t="s">
        <v>440</v>
      </c>
      <c r="C47" s="80" t="s">
        <v>197</v>
      </c>
      <c r="D47" s="185" t="s">
        <v>107</v>
      </c>
      <c r="E47" s="180" t="s">
        <v>14</v>
      </c>
      <c r="F47" s="179">
        <v>2022</v>
      </c>
      <c r="G47" s="179">
        <v>2022</v>
      </c>
      <c r="H47" s="175">
        <v>70000000</v>
      </c>
      <c r="I47" s="175">
        <v>70000000</v>
      </c>
      <c r="J47" s="179"/>
      <c r="K47" s="179" t="s">
        <v>198</v>
      </c>
      <c r="L47" s="89"/>
      <c r="M47" s="134"/>
      <c r="N47" s="121"/>
      <c r="O47" s="83" t="s">
        <v>155</v>
      </c>
      <c r="P47" s="196" t="s">
        <v>97</v>
      </c>
      <c r="Q47" s="196" t="s">
        <v>548</v>
      </c>
      <c r="R47" s="196"/>
      <c r="S47" s="196" t="s">
        <v>547</v>
      </c>
      <c r="T47" s="196"/>
      <c r="U47" s="187" t="s">
        <v>3</v>
      </c>
      <c r="V47" s="187">
        <v>0</v>
      </c>
      <c r="W47" s="187">
        <v>0</v>
      </c>
      <c r="X47" s="187">
        <v>0</v>
      </c>
      <c r="Y47" s="187">
        <v>0</v>
      </c>
      <c r="Z47" s="187"/>
      <c r="AA47" s="187"/>
      <c r="AB47" s="183" t="s">
        <v>549</v>
      </c>
    </row>
    <row r="48" spans="1:28" ht="65.25" customHeight="1" x14ac:dyDescent="0.2">
      <c r="A48" s="179">
        <v>23</v>
      </c>
      <c r="B48" s="291" t="s">
        <v>441</v>
      </c>
      <c r="C48" s="80" t="s">
        <v>199</v>
      </c>
      <c r="D48" s="185" t="s">
        <v>107</v>
      </c>
      <c r="E48" s="180" t="s">
        <v>14</v>
      </c>
      <c r="F48" s="179">
        <v>2022</v>
      </c>
      <c r="G48" s="179">
        <v>2022</v>
      </c>
      <c r="H48" s="175">
        <v>100000000</v>
      </c>
      <c r="I48" s="175">
        <v>100000000</v>
      </c>
      <c r="J48" s="179"/>
      <c r="K48" s="179" t="s">
        <v>147</v>
      </c>
      <c r="L48" s="89"/>
      <c r="M48" s="134"/>
      <c r="N48" s="121"/>
      <c r="O48" s="83" t="s">
        <v>0</v>
      </c>
      <c r="P48" s="196"/>
      <c r="Q48" s="196"/>
      <c r="R48" s="196"/>
      <c r="S48" s="196"/>
      <c r="T48" s="196"/>
      <c r="U48" s="187" t="s">
        <v>3</v>
      </c>
      <c r="V48" s="187"/>
      <c r="W48" s="187"/>
      <c r="X48" s="187"/>
      <c r="Y48" s="187"/>
      <c r="Z48" s="187"/>
      <c r="AA48" s="187"/>
      <c r="AB48" s="183" t="s">
        <v>200</v>
      </c>
    </row>
    <row r="49" spans="1:28" ht="65.25" customHeight="1" x14ac:dyDescent="0.2">
      <c r="A49" s="179">
        <v>24</v>
      </c>
      <c r="B49" s="291" t="s">
        <v>442</v>
      </c>
      <c r="C49" s="80" t="s">
        <v>201</v>
      </c>
      <c r="D49" s="208" t="s">
        <v>202</v>
      </c>
      <c r="E49" s="180" t="s">
        <v>14</v>
      </c>
      <c r="F49" s="179">
        <v>2022</v>
      </c>
      <c r="G49" s="179">
        <v>2022</v>
      </c>
      <c r="H49" s="175">
        <v>100000000</v>
      </c>
      <c r="I49" s="175">
        <v>100000000</v>
      </c>
      <c r="J49" s="179"/>
      <c r="K49" s="179" t="s">
        <v>147</v>
      </c>
      <c r="L49" s="89"/>
      <c r="M49" s="134"/>
      <c r="N49" s="121"/>
      <c r="O49" s="83" t="s">
        <v>0</v>
      </c>
      <c r="P49" s="196" t="s">
        <v>396</v>
      </c>
      <c r="Q49" s="196" t="s">
        <v>388</v>
      </c>
      <c r="R49" s="196"/>
      <c r="S49" s="196"/>
      <c r="T49" s="196"/>
      <c r="U49" s="187" t="s">
        <v>3</v>
      </c>
      <c r="V49" s="187"/>
      <c r="W49" s="187"/>
      <c r="X49" s="187"/>
      <c r="Y49" s="187"/>
      <c r="Z49" s="187"/>
      <c r="AA49" s="187"/>
      <c r="AB49" s="183" t="s">
        <v>418</v>
      </c>
    </row>
    <row r="50" spans="1:28" ht="33.75" customHeight="1" x14ac:dyDescent="0.2">
      <c r="A50" s="338" t="s">
        <v>55</v>
      </c>
      <c r="B50" s="339"/>
      <c r="C50" s="339"/>
      <c r="D50" s="339"/>
      <c r="E50" s="339"/>
      <c r="F50" s="339"/>
      <c r="G50" s="340"/>
      <c r="H50" s="85">
        <f>SUM(H25:H49)</f>
        <v>6424664200</v>
      </c>
      <c r="I50" s="85">
        <f>SUM(I25:I49)</f>
        <v>4924664200</v>
      </c>
      <c r="J50" s="86"/>
      <c r="K50" s="86"/>
      <c r="L50" s="85">
        <f>SUM(L25:L49)</f>
        <v>1183422725</v>
      </c>
      <c r="M50" s="221"/>
      <c r="N50" s="85">
        <f>SUM(N25:N49)</f>
        <v>16677925</v>
      </c>
      <c r="O50" s="143"/>
      <c r="P50" s="87"/>
      <c r="Q50" s="87"/>
      <c r="R50" s="87"/>
      <c r="S50" s="87"/>
      <c r="T50" s="87"/>
      <c r="U50" s="87"/>
      <c r="V50" s="85">
        <f t="shared" ref="V50:AA50" si="1">SUM(V25:V49)</f>
        <v>14</v>
      </c>
      <c r="W50" s="85">
        <f t="shared" si="1"/>
        <v>3</v>
      </c>
      <c r="X50" s="85">
        <f t="shared" si="1"/>
        <v>4</v>
      </c>
      <c r="Y50" s="85">
        <f t="shared" si="1"/>
        <v>4</v>
      </c>
      <c r="Z50" s="85">
        <f t="shared" si="1"/>
        <v>2</v>
      </c>
      <c r="AA50" s="85">
        <f t="shared" si="1"/>
        <v>0</v>
      </c>
      <c r="AB50" s="88"/>
    </row>
    <row r="51" spans="1:28" ht="29.25" customHeight="1" x14ac:dyDescent="0.2">
      <c r="A51" s="333" t="s">
        <v>57</v>
      </c>
      <c r="B51" s="334"/>
      <c r="C51" s="334"/>
      <c r="D51" s="334"/>
      <c r="E51" s="334"/>
      <c r="F51" s="334"/>
      <c r="G51" s="334"/>
      <c r="H51" s="334"/>
      <c r="I51" s="334"/>
      <c r="J51" s="334"/>
      <c r="K51" s="334"/>
      <c r="L51" s="334"/>
      <c r="M51" s="334"/>
      <c r="N51" s="334"/>
      <c r="O51" s="334"/>
      <c r="P51" s="334"/>
      <c r="Q51" s="334"/>
      <c r="R51" s="334"/>
      <c r="S51" s="334"/>
      <c r="T51" s="334"/>
      <c r="U51" s="334"/>
      <c r="V51" s="334"/>
      <c r="W51" s="334"/>
      <c r="X51" s="334"/>
      <c r="Y51" s="334"/>
      <c r="Z51" s="334"/>
      <c r="AA51" s="334"/>
      <c r="AB51" s="334"/>
    </row>
    <row r="52" spans="1:28" ht="65.25" customHeight="1" x14ac:dyDescent="0.2">
      <c r="A52" s="174">
        <v>1</v>
      </c>
      <c r="B52" s="291" t="s">
        <v>443</v>
      </c>
      <c r="C52" s="174" t="s">
        <v>204</v>
      </c>
      <c r="D52" s="181" t="s">
        <v>109</v>
      </c>
      <c r="E52" s="174" t="s">
        <v>13</v>
      </c>
      <c r="F52" s="179">
        <v>2022</v>
      </c>
      <c r="G52" s="179">
        <v>2022</v>
      </c>
      <c r="H52" s="175">
        <v>2222632900</v>
      </c>
      <c r="I52" s="175">
        <v>190000000</v>
      </c>
      <c r="J52" s="174"/>
      <c r="K52" s="184" t="s">
        <v>205</v>
      </c>
      <c r="L52" s="89"/>
      <c r="M52" s="134"/>
      <c r="N52" s="178"/>
      <c r="O52" s="299" t="s">
        <v>0</v>
      </c>
      <c r="P52" s="191" t="s">
        <v>178</v>
      </c>
      <c r="Q52" s="196" t="s">
        <v>340</v>
      </c>
      <c r="R52" s="196"/>
      <c r="S52" s="196" t="s">
        <v>206</v>
      </c>
      <c r="T52" s="196"/>
      <c r="U52" s="179" t="s">
        <v>3</v>
      </c>
      <c r="V52" s="163">
        <v>1</v>
      </c>
      <c r="W52" s="163"/>
      <c r="X52" s="163"/>
      <c r="Y52" s="163"/>
      <c r="Z52" s="163"/>
      <c r="AA52" s="163"/>
      <c r="AB52" s="133" t="s">
        <v>341</v>
      </c>
    </row>
    <row r="53" spans="1:28" ht="114" customHeight="1" x14ac:dyDescent="0.2">
      <c r="A53" s="196">
        <v>2</v>
      </c>
      <c r="B53" s="291" t="s">
        <v>444</v>
      </c>
      <c r="C53" s="134" t="s">
        <v>207</v>
      </c>
      <c r="D53" s="181" t="s">
        <v>109</v>
      </c>
      <c r="E53" s="132" t="s">
        <v>13</v>
      </c>
      <c r="F53" s="179">
        <v>2022</v>
      </c>
      <c r="G53" s="179">
        <v>2022</v>
      </c>
      <c r="H53" s="81">
        <v>400000000</v>
      </c>
      <c r="I53" s="81">
        <v>400000000</v>
      </c>
      <c r="J53" s="136"/>
      <c r="K53" s="182" t="s">
        <v>205</v>
      </c>
      <c r="L53" s="89">
        <v>0</v>
      </c>
      <c r="M53" s="134"/>
      <c r="N53" s="121">
        <v>0</v>
      </c>
      <c r="O53" s="83" t="s">
        <v>0</v>
      </c>
      <c r="P53" s="191" t="s">
        <v>178</v>
      </c>
      <c r="Q53" s="196" t="s">
        <v>104</v>
      </c>
      <c r="R53" s="196"/>
      <c r="S53" s="196" t="s">
        <v>538</v>
      </c>
      <c r="T53" s="196"/>
      <c r="U53" s="79" t="s">
        <v>3</v>
      </c>
      <c r="V53" s="79">
        <v>7</v>
      </c>
      <c r="W53" s="79"/>
      <c r="X53" s="79"/>
      <c r="Y53" s="79"/>
      <c r="Z53" s="79"/>
      <c r="AA53" s="79"/>
      <c r="AB53" s="140" t="s">
        <v>553</v>
      </c>
    </row>
    <row r="54" spans="1:28" ht="114.75" customHeight="1" x14ac:dyDescent="0.2">
      <c r="A54" s="128">
        <v>3</v>
      </c>
      <c r="B54" s="291" t="s">
        <v>445</v>
      </c>
      <c r="C54" s="134" t="s">
        <v>208</v>
      </c>
      <c r="D54" s="205" t="s">
        <v>109</v>
      </c>
      <c r="E54" s="132" t="s">
        <v>177</v>
      </c>
      <c r="F54" s="132">
        <v>2022</v>
      </c>
      <c r="G54" s="132">
        <v>2022</v>
      </c>
      <c r="H54" s="81">
        <v>120000000</v>
      </c>
      <c r="I54" s="81">
        <v>120000000</v>
      </c>
      <c r="J54" s="136"/>
      <c r="K54" s="197" t="s">
        <v>205</v>
      </c>
      <c r="L54" s="89"/>
      <c r="M54" s="134"/>
      <c r="N54" s="121"/>
      <c r="O54" s="83" t="s">
        <v>0</v>
      </c>
      <c r="P54" s="196" t="s">
        <v>209</v>
      </c>
      <c r="Q54" s="196" t="s">
        <v>551</v>
      </c>
      <c r="R54" s="196"/>
      <c r="S54" s="196" t="s">
        <v>550</v>
      </c>
      <c r="T54" s="196"/>
      <c r="U54" s="79" t="s">
        <v>3</v>
      </c>
      <c r="V54" s="79">
        <v>11</v>
      </c>
      <c r="W54" s="79"/>
      <c r="X54" s="79"/>
      <c r="Y54" s="79"/>
      <c r="Z54" s="79"/>
      <c r="AA54" s="79"/>
      <c r="AB54" s="140" t="s">
        <v>552</v>
      </c>
    </row>
    <row r="55" spans="1:28" ht="75" customHeight="1" x14ac:dyDescent="0.2">
      <c r="A55" s="128">
        <v>4</v>
      </c>
      <c r="B55" s="291" t="s">
        <v>446</v>
      </c>
      <c r="C55" s="134" t="s">
        <v>210</v>
      </c>
      <c r="D55" s="205" t="s">
        <v>109</v>
      </c>
      <c r="E55" s="132" t="s">
        <v>14</v>
      </c>
      <c r="F55" s="190">
        <v>2022</v>
      </c>
      <c r="G55" s="190">
        <v>2022</v>
      </c>
      <c r="H55" s="81">
        <v>20000000</v>
      </c>
      <c r="I55" s="81">
        <v>20000000</v>
      </c>
      <c r="J55" s="136"/>
      <c r="K55" s="197" t="s">
        <v>205</v>
      </c>
      <c r="L55" s="89"/>
      <c r="M55" s="134"/>
      <c r="N55" s="125"/>
      <c r="O55" s="83" t="s">
        <v>4</v>
      </c>
      <c r="P55" s="344" t="s">
        <v>211</v>
      </c>
      <c r="Q55" s="345"/>
      <c r="R55" s="345"/>
      <c r="S55" s="345"/>
      <c r="T55" s="346"/>
      <c r="U55" s="79"/>
      <c r="V55" s="79"/>
      <c r="W55" s="79"/>
      <c r="X55" s="79"/>
      <c r="Y55" s="79"/>
      <c r="Z55" s="79"/>
      <c r="AA55" s="79"/>
      <c r="AB55" s="133"/>
    </row>
    <row r="56" spans="1:28" ht="63.75" customHeight="1" x14ac:dyDescent="0.2">
      <c r="A56" s="128">
        <v>5</v>
      </c>
      <c r="B56" s="291" t="s">
        <v>447</v>
      </c>
      <c r="C56" s="134" t="s">
        <v>212</v>
      </c>
      <c r="D56" s="205" t="s">
        <v>109</v>
      </c>
      <c r="E56" s="132" t="s">
        <v>13</v>
      </c>
      <c r="F56" s="190">
        <v>2022</v>
      </c>
      <c r="G56" s="190">
        <v>2022</v>
      </c>
      <c r="H56" s="81">
        <v>20000000</v>
      </c>
      <c r="I56" s="81">
        <v>20000000</v>
      </c>
      <c r="J56" s="136"/>
      <c r="K56" s="197" t="s">
        <v>205</v>
      </c>
      <c r="L56" s="89"/>
      <c r="M56" s="134"/>
      <c r="N56" s="121"/>
      <c r="O56" s="83" t="s">
        <v>4</v>
      </c>
      <c r="P56" s="344" t="s">
        <v>211</v>
      </c>
      <c r="Q56" s="345"/>
      <c r="R56" s="345"/>
      <c r="S56" s="345"/>
      <c r="T56" s="346"/>
      <c r="U56" s="204"/>
      <c r="V56" s="204"/>
      <c r="W56" s="204"/>
      <c r="X56" s="204"/>
      <c r="Y56" s="204"/>
      <c r="Z56" s="204"/>
      <c r="AA56" s="204"/>
      <c r="AB56" s="188"/>
    </row>
    <row r="57" spans="1:28" ht="65.25" customHeight="1" x14ac:dyDescent="0.2">
      <c r="A57" s="128">
        <v>6</v>
      </c>
      <c r="B57" s="291" t="s">
        <v>448</v>
      </c>
      <c r="C57" s="134" t="s">
        <v>213</v>
      </c>
      <c r="D57" s="205" t="s">
        <v>109</v>
      </c>
      <c r="E57" s="132" t="s">
        <v>13</v>
      </c>
      <c r="F57" s="190">
        <v>2022</v>
      </c>
      <c r="G57" s="190">
        <v>2022</v>
      </c>
      <c r="H57" s="81">
        <v>3000000</v>
      </c>
      <c r="I57" s="81">
        <v>3000000</v>
      </c>
      <c r="J57" s="136"/>
      <c r="K57" s="209"/>
      <c r="L57" s="89"/>
      <c r="M57" s="134"/>
      <c r="N57" s="121"/>
      <c r="O57" s="83" t="s">
        <v>4</v>
      </c>
      <c r="P57" s="344" t="s">
        <v>211</v>
      </c>
      <c r="Q57" s="345"/>
      <c r="R57" s="345"/>
      <c r="S57" s="345"/>
      <c r="T57" s="346"/>
      <c r="U57" s="204"/>
      <c r="V57" s="204"/>
      <c r="W57" s="204"/>
      <c r="X57" s="204"/>
      <c r="Y57" s="204"/>
      <c r="Z57" s="204"/>
      <c r="AA57" s="204"/>
      <c r="AB57" s="188"/>
    </row>
    <row r="58" spans="1:28" ht="33.75" customHeight="1" x14ac:dyDescent="0.2">
      <c r="A58" s="338" t="s">
        <v>58</v>
      </c>
      <c r="B58" s="339"/>
      <c r="C58" s="339"/>
      <c r="D58" s="339"/>
      <c r="E58" s="339"/>
      <c r="F58" s="339"/>
      <c r="G58" s="340"/>
      <c r="H58" s="85">
        <f>SUM(H52:H57)</f>
        <v>2785632900</v>
      </c>
      <c r="I58" s="85">
        <f>SUM(I52:I57)</f>
        <v>753000000</v>
      </c>
      <c r="J58" s="215"/>
      <c r="K58" s="215"/>
      <c r="L58" s="85">
        <f>SUM(L52:L57)</f>
        <v>0</v>
      </c>
      <c r="M58" s="222"/>
      <c r="N58" s="85">
        <f>SUM(N52:N57)</f>
        <v>0</v>
      </c>
      <c r="O58" s="143"/>
      <c r="P58" s="87"/>
      <c r="Q58" s="87"/>
      <c r="R58" s="87"/>
      <c r="S58" s="87"/>
      <c r="T58" s="87"/>
      <c r="U58" s="87"/>
      <c r="V58" s="85">
        <f t="shared" ref="V58:AA58" si="2">SUM(V52:V57)</f>
        <v>19</v>
      </c>
      <c r="W58" s="85">
        <f t="shared" si="2"/>
        <v>0</v>
      </c>
      <c r="X58" s="85">
        <f t="shared" si="2"/>
        <v>0</v>
      </c>
      <c r="Y58" s="85">
        <f t="shared" si="2"/>
        <v>0</v>
      </c>
      <c r="Z58" s="85">
        <f t="shared" si="2"/>
        <v>0</v>
      </c>
      <c r="AA58" s="85">
        <f t="shared" si="2"/>
        <v>0</v>
      </c>
      <c r="AB58" s="88"/>
    </row>
    <row r="59" spans="1:28" ht="24.75" customHeight="1" x14ac:dyDescent="0.2">
      <c r="A59" s="333" t="s">
        <v>214</v>
      </c>
      <c r="B59" s="334"/>
      <c r="C59" s="334"/>
      <c r="D59" s="334"/>
      <c r="E59" s="334"/>
      <c r="F59" s="334"/>
      <c r="G59" s="334"/>
      <c r="H59" s="334"/>
      <c r="I59" s="334"/>
      <c r="J59" s="334"/>
      <c r="K59" s="334"/>
      <c r="L59" s="334"/>
      <c r="M59" s="334"/>
      <c r="N59" s="334"/>
      <c r="O59" s="334"/>
      <c r="P59" s="334"/>
      <c r="Q59" s="334"/>
      <c r="R59" s="334"/>
      <c r="S59" s="334"/>
      <c r="T59" s="334"/>
      <c r="U59" s="334"/>
      <c r="V59" s="334"/>
      <c r="W59" s="334"/>
      <c r="X59" s="334"/>
      <c r="Y59" s="334"/>
      <c r="Z59" s="334"/>
      <c r="AA59" s="334"/>
      <c r="AB59" s="334"/>
    </row>
    <row r="60" spans="1:28" ht="24.75" customHeight="1" x14ac:dyDescent="0.2">
      <c r="A60" s="333" t="s">
        <v>215</v>
      </c>
      <c r="B60" s="334"/>
      <c r="C60" s="334"/>
      <c r="D60" s="334"/>
      <c r="E60" s="334"/>
      <c r="F60" s="334"/>
      <c r="G60" s="334"/>
      <c r="H60" s="334"/>
      <c r="I60" s="334"/>
      <c r="J60" s="334"/>
      <c r="K60" s="334"/>
      <c r="L60" s="334"/>
      <c r="M60" s="334"/>
      <c r="N60" s="334"/>
      <c r="O60" s="334"/>
      <c r="P60" s="334"/>
      <c r="Q60" s="334"/>
      <c r="R60" s="334"/>
      <c r="S60" s="334"/>
      <c r="T60" s="334"/>
      <c r="U60" s="334"/>
      <c r="V60" s="334"/>
      <c r="W60" s="334"/>
      <c r="X60" s="334"/>
      <c r="Y60" s="334"/>
      <c r="Z60" s="334"/>
      <c r="AA60" s="334"/>
      <c r="AB60" s="334"/>
    </row>
    <row r="61" spans="1:28" ht="104.25" customHeight="1" x14ac:dyDescent="0.2">
      <c r="A61" s="128">
        <v>1</v>
      </c>
      <c r="B61" s="291" t="s">
        <v>449</v>
      </c>
      <c r="C61" s="134" t="s">
        <v>216</v>
      </c>
      <c r="D61" s="208" t="s">
        <v>109</v>
      </c>
      <c r="E61" s="132" t="s">
        <v>13</v>
      </c>
      <c r="F61" s="132">
        <v>2022</v>
      </c>
      <c r="G61" s="132">
        <v>2022</v>
      </c>
      <c r="H61" s="81">
        <v>98000000</v>
      </c>
      <c r="I61" s="81">
        <v>98000000</v>
      </c>
      <c r="J61" s="196" t="s">
        <v>156</v>
      </c>
      <c r="K61" s="196" t="s">
        <v>188</v>
      </c>
      <c r="L61" s="89"/>
      <c r="M61" s="134"/>
      <c r="N61" s="121"/>
      <c r="O61" s="83" t="s">
        <v>155</v>
      </c>
      <c r="P61" s="196"/>
      <c r="Q61" s="196"/>
      <c r="R61" s="196"/>
      <c r="S61" s="196"/>
      <c r="T61" s="196"/>
      <c r="U61" s="79" t="s">
        <v>3</v>
      </c>
      <c r="V61" s="79"/>
      <c r="W61" s="79"/>
      <c r="X61" s="79"/>
      <c r="Y61" s="79"/>
      <c r="Z61" s="79"/>
      <c r="AA61" s="79"/>
      <c r="AB61" s="133" t="s">
        <v>554</v>
      </c>
    </row>
    <row r="62" spans="1:28" ht="71.25" customHeight="1" x14ac:dyDescent="0.2">
      <c r="A62" s="196">
        <v>2</v>
      </c>
      <c r="B62" s="291" t="s">
        <v>450</v>
      </c>
      <c r="C62" s="134" t="s">
        <v>217</v>
      </c>
      <c r="D62" s="208" t="s">
        <v>109</v>
      </c>
      <c r="E62" s="190" t="s">
        <v>13</v>
      </c>
      <c r="F62" s="190">
        <v>2022</v>
      </c>
      <c r="G62" s="190">
        <v>2022</v>
      </c>
      <c r="H62" s="81">
        <v>980000000</v>
      </c>
      <c r="I62" s="81">
        <v>980000000</v>
      </c>
      <c r="J62" s="136"/>
      <c r="K62" s="197" t="s">
        <v>205</v>
      </c>
      <c r="L62" s="136"/>
      <c r="M62" s="134"/>
      <c r="N62" s="136"/>
      <c r="O62" s="83" t="s">
        <v>0</v>
      </c>
      <c r="P62" s="196"/>
      <c r="Q62" s="196"/>
      <c r="R62" s="196"/>
      <c r="S62" s="196"/>
      <c r="T62" s="196"/>
      <c r="U62" s="204" t="s">
        <v>3</v>
      </c>
      <c r="V62" s="204"/>
      <c r="W62" s="204"/>
      <c r="X62" s="204"/>
      <c r="Y62" s="204"/>
      <c r="Z62" s="204"/>
      <c r="AA62" s="204"/>
      <c r="AB62" s="240" t="s">
        <v>555</v>
      </c>
    </row>
    <row r="63" spans="1:28" ht="66.75" customHeight="1" x14ac:dyDescent="0.2">
      <c r="A63" s="128" t="s">
        <v>368</v>
      </c>
      <c r="B63" s="291" t="s">
        <v>451</v>
      </c>
      <c r="C63" s="134" t="s">
        <v>218</v>
      </c>
      <c r="D63" s="208" t="s">
        <v>109</v>
      </c>
      <c r="E63" s="132" t="s">
        <v>13</v>
      </c>
      <c r="F63" s="190">
        <v>2022</v>
      </c>
      <c r="G63" s="190">
        <v>2022</v>
      </c>
      <c r="H63" s="81">
        <v>865837600</v>
      </c>
      <c r="I63" s="81">
        <v>450000000</v>
      </c>
      <c r="J63" s="136"/>
      <c r="K63" s="197" t="s">
        <v>110</v>
      </c>
      <c r="L63" s="89">
        <v>406020096</v>
      </c>
      <c r="M63" s="134" t="s">
        <v>219</v>
      </c>
      <c r="N63" s="121">
        <f>+H63-L63</f>
        <v>459817504</v>
      </c>
      <c r="O63" s="83" t="s">
        <v>0</v>
      </c>
      <c r="P63" s="196" t="s">
        <v>118</v>
      </c>
      <c r="Q63" s="196" t="s">
        <v>182</v>
      </c>
      <c r="R63" s="196" t="s">
        <v>220</v>
      </c>
      <c r="S63" s="196" t="s">
        <v>220</v>
      </c>
      <c r="T63" s="196"/>
      <c r="U63" s="79" t="s">
        <v>3</v>
      </c>
      <c r="V63" s="79">
        <v>3</v>
      </c>
      <c r="W63" s="79"/>
      <c r="X63" s="79"/>
      <c r="Y63" s="79"/>
      <c r="Z63" s="79"/>
      <c r="AA63" s="79"/>
      <c r="AB63" s="140" t="s">
        <v>121</v>
      </c>
    </row>
    <row r="64" spans="1:28" ht="39.75" customHeight="1" x14ac:dyDescent="0.2">
      <c r="A64" s="305">
        <v>4</v>
      </c>
      <c r="B64" s="305" t="s">
        <v>452</v>
      </c>
      <c r="C64" s="308" t="s">
        <v>221</v>
      </c>
      <c r="D64" s="327" t="s">
        <v>109</v>
      </c>
      <c r="E64" s="305" t="s">
        <v>13</v>
      </c>
      <c r="F64" s="305">
        <v>2022</v>
      </c>
      <c r="G64" s="305">
        <v>2022</v>
      </c>
      <c r="H64" s="311">
        <v>90000000</v>
      </c>
      <c r="I64" s="311">
        <v>90000000</v>
      </c>
      <c r="J64" s="305"/>
      <c r="K64" s="326" t="s">
        <v>79</v>
      </c>
      <c r="L64" s="89"/>
      <c r="M64" s="134"/>
      <c r="N64" s="121"/>
      <c r="O64" s="313" t="s">
        <v>155</v>
      </c>
      <c r="P64" s="305" t="s">
        <v>182</v>
      </c>
      <c r="Q64" s="196" t="s">
        <v>206</v>
      </c>
      <c r="R64" s="196"/>
      <c r="S64" s="196" t="s">
        <v>556</v>
      </c>
      <c r="T64" s="196"/>
      <c r="U64" s="305" t="s">
        <v>3</v>
      </c>
      <c r="V64" s="79">
        <v>3</v>
      </c>
      <c r="W64" s="79"/>
      <c r="X64" s="79"/>
      <c r="Y64" s="79"/>
      <c r="Z64" s="79"/>
      <c r="AA64" s="79"/>
      <c r="AB64" s="303" t="s">
        <v>557</v>
      </c>
    </row>
    <row r="65" spans="1:28" ht="39.75" customHeight="1" x14ac:dyDescent="0.2">
      <c r="A65" s="306"/>
      <c r="B65" s="306"/>
      <c r="C65" s="309"/>
      <c r="D65" s="329"/>
      <c r="E65" s="306"/>
      <c r="F65" s="306"/>
      <c r="G65" s="306"/>
      <c r="H65" s="312"/>
      <c r="I65" s="312"/>
      <c r="J65" s="306"/>
      <c r="K65" s="306"/>
      <c r="L65" s="89"/>
      <c r="M65" s="134"/>
      <c r="N65" s="121"/>
      <c r="O65" s="314"/>
      <c r="P65" s="306"/>
      <c r="Q65" s="196" t="s">
        <v>206</v>
      </c>
      <c r="R65" s="196"/>
      <c r="S65" s="293" t="s">
        <v>556</v>
      </c>
      <c r="T65" s="196"/>
      <c r="U65" s="306"/>
      <c r="V65" s="204">
        <v>2</v>
      </c>
      <c r="W65" s="204"/>
      <c r="X65" s="204"/>
      <c r="Y65" s="204"/>
      <c r="Z65" s="204"/>
      <c r="AA65" s="204"/>
      <c r="AB65" s="304"/>
    </row>
    <row r="66" spans="1:28" ht="67.5" customHeight="1" x14ac:dyDescent="0.2">
      <c r="A66" s="128">
        <v>5</v>
      </c>
      <c r="B66" s="291" t="s">
        <v>453</v>
      </c>
      <c r="C66" s="134" t="s">
        <v>222</v>
      </c>
      <c r="D66" s="208" t="s">
        <v>109</v>
      </c>
      <c r="E66" s="132" t="s">
        <v>13</v>
      </c>
      <c r="F66" s="190">
        <v>2022</v>
      </c>
      <c r="G66" s="190">
        <v>2022</v>
      </c>
      <c r="H66" s="81">
        <v>80000000</v>
      </c>
      <c r="I66" s="81">
        <v>80000000</v>
      </c>
      <c r="J66" s="136"/>
      <c r="K66" s="192" t="s">
        <v>79</v>
      </c>
      <c r="L66" s="89">
        <v>72580960</v>
      </c>
      <c r="M66" s="134" t="s">
        <v>558</v>
      </c>
      <c r="N66" s="121">
        <f>+H66-L66</f>
        <v>7419040</v>
      </c>
      <c r="O66" s="83" t="s">
        <v>155</v>
      </c>
      <c r="P66" s="196" t="s">
        <v>182</v>
      </c>
      <c r="Q66" s="196" t="s">
        <v>398</v>
      </c>
      <c r="R66" s="196" t="s">
        <v>559</v>
      </c>
      <c r="S66" s="196" t="s">
        <v>560</v>
      </c>
      <c r="T66" s="196"/>
      <c r="U66" s="79" t="s">
        <v>3</v>
      </c>
      <c r="V66" s="79">
        <v>2</v>
      </c>
      <c r="W66" s="79">
        <v>2</v>
      </c>
      <c r="X66" s="79"/>
      <c r="Y66" s="79"/>
      <c r="Z66" s="79"/>
      <c r="AA66" s="79"/>
      <c r="AB66" s="188" t="s">
        <v>561</v>
      </c>
    </row>
    <row r="67" spans="1:28" ht="65.25" customHeight="1" x14ac:dyDescent="0.2">
      <c r="A67" s="128">
        <v>6</v>
      </c>
      <c r="B67" s="291" t="s">
        <v>454</v>
      </c>
      <c r="C67" s="134" t="s">
        <v>222</v>
      </c>
      <c r="D67" s="208" t="s">
        <v>109</v>
      </c>
      <c r="E67" s="190" t="s">
        <v>13</v>
      </c>
      <c r="F67" s="190">
        <v>2022</v>
      </c>
      <c r="G67" s="190">
        <v>2022</v>
      </c>
      <c r="H67" s="81">
        <v>20000000</v>
      </c>
      <c r="I67" s="81">
        <v>20000000</v>
      </c>
      <c r="J67" s="136"/>
      <c r="K67" s="192" t="s">
        <v>79</v>
      </c>
      <c r="L67" s="89"/>
      <c r="M67" s="134"/>
      <c r="N67" s="121"/>
      <c r="O67" s="83" t="s">
        <v>4</v>
      </c>
      <c r="P67" s="344" t="s">
        <v>211</v>
      </c>
      <c r="Q67" s="345"/>
      <c r="R67" s="345"/>
      <c r="S67" s="345"/>
      <c r="T67" s="346"/>
      <c r="U67" s="79" t="s">
        <v>3</v>
      </c>
      <c r="V67" s="79"/>
      <c r="W67" s="79"/>
      <c r="X67" s="79"/>
      <c r="Y67" s="79"/>
      <c r="Z67" s="79"/>
      <c r="AA67" s="79"/>
      <c r="AB67" s="133"/>
    </row>
    <row r="68" spans="1:28" ht="65.25" customHeight="1" x14ac:dyDescent="0.2">
      <c r="A68" s="128">
        <v>7</v>
      </c>
      <c r="B68" s="291" t="s">
        <v>455</v>
      </c>
      <c r="C68" s="134" t="s">
        <v>223</v>
      </c>
      <c r="D68" s="208" t="s">
        <v>109</v>
      </c>
      <c r="E68" s="190" t="s">
        <v>13</v>
      </c>
      <c r="F68" s="190">
        <v>2022</v>
      </c>
      <c r="G68" s="190">
        <v>2022</v>
      </c>
      <c r="H68" s="81">
        <v>80000000</v>
      </c>
      <c r="I68" s="81">
        <v>80000000</v>
      </c>
      <c r="J68" s="136"/>
      <c r="K68" s="196" t="s">
        <v>192</v>
      </c>
      <c r="L68" s="89"/>
      <c r="M68" s="134"/>
      <c r="N68" s="121"/>
      <c r="O68" s="83" t="s">
        <v>155</v>
      </c>
      <c r="P68" s="196"/>
      <c r="Q68" s="196" t="s">
        <v>399</v>
      </c>
      <c r="R68" s="196"/>
      <c r="S68" s="196"/>
      <c r="T68" s="196"/>
      <c r="U68" s="79" t="s">
        <v>3</v>
      </c>
      <c r="V68" s="79">
        <v>1</v>
      </c>
      <c r="W68" s="79"/>
      <c r="X68" s="79"/>
      <c r="Y68" s="79"/>
      <c r="Z68" s="79"/>
      <c r="AA68" s="79"/>
      <c r="AB68" s="133" t="s">
        <v>562</v>
      </c>
    </row>
    <row r="69" spans="1:28" ht="66.75" customHeight="1" x14ac:dyDescent="0.2">
      <c r="A69" s="128">
        <v>8</v>
      </c>
      <c r="B69" s="291" t="s">
        <v>456</v>
      </c>
      <c r="C69" s="134" t="s">
        <v>224</v>
      </c>
      <c r="D69" s="208" t="s">
        <v>109</v>
      </c>
      <c r="E69" s="132" t="s">
        <v>13</v>
      </c>
      <c r="F69" s="190">
        <v>2022</v>
      </c>
      <c r="G69" s="190">
        <v>2022</v>
      </c>
      <c r="H69" s="81">
        <v>185575000</v>
      </c>
      <c r="I69" s="81">
        <v>185575000</v>
      </c>
      <c r="J69" s="136"/>
      <c r="K69" s="197" t="s">
        <v>205</v>
      </c>
      <c r="L69" s="89"/>
      <c r="M69" s="134"/>
      <c r="N69" s="121"/>
      <c r="O69" s="83" t="s">
        <v>0</v>
      </c>
      <c r="P69" s="196" t="s">
        <v>323</v>
      </c>
      <c r="Q69" s="196" t="s">
        <v>342</v>
      </c>
      <c r="R69" s="196"/>
      <c r="S69" s="196"/>
      <c r="T69" s="196"/>
      <c r="U69" s="79" t="s">
        <v>3</v>
      </c>
      <c r="V69" s="79"/>
      <c r="W69" s="79"/>
      <c r="X69" s="79"/>
      <c r="Y69" s="79"/>
      <c r="Z69" s="79"/>
      <c r="AA69" s="79"/>
      <c r="AB69" s="133" t="s">
        <v>343</v>
      </c>
    </row>
    <row r="70" spans="1:28" ht="69" customHeight="1" x14ac:dyDescent="0.2">
      <c r="A70" s="196">
        <v>9</v>
      </c>
      <c r="B70" s="291" t="s">
        <v>457</v>
      </c>
      <c r="C70" s="134" t="s">
        <v>225</v>
      </c>
      <c r="D70" s="208" t="s">
        <v>109</v>
      </c>
      <c r="E70" s="190" t="s">
        <v>13</v>
      </c>
      <c r="F70" s="190">
        <v>2022</v>
      </c>
      <c r="G70" s="190">
        <v>2022</v>
      </c>
      <c r="H70" s="81">
        <v>80000000</v>
      </c>
      <c r="I70" s="81">
        <v>80000000</v>
      </c>
      <c r="J70" s="136"/>
      <c r="K70" s="192" t="s">
        <v>226</v>
      </c>
      <c r="L70" s="89"/>
      <c r="M70" s="134"/>
      <c r="N70" s="136"/>
      <c r="O70" s="83" t="s">
        <v>155</v>
      </c>
      <c r="P70" s="196"/>
      <c r="Q70" s="196" t="s">
        <v>362</v>
      </c>
      <c r="R70" s="196"/>
      <c r="S70" s="196"/>
      <c r="T70" s="196"/>
      <c r="U70" s="204" t="s">
        <v>3</v>
      </c>
      <c r="V70" s="204"/>
      <c r="W70" s="204"/>
      <c r="X70" s="204"/>
      <c r="Y70" s="204"/>
      <c r="Z70" s="204"/>
      <c r="AA70" s="204"/>
      <c r="AB70" s="188" t="s">
        <v>369</v>
      </c>
    </row>
    <row r="71" spans="1:28" ht="69" customHeight="1" x14ac:dyDescent="0.2">
      <c r="A71" s="196">
        <v>10</v>
      </c>
      <c r="B71" s="291" t="s">
        <v>458</v>
      </c>
      <c r="C71" s="134" t="s">
        <v>227</v>
      </c>
      <c r="D71" s="208" t="s">
        <v>109</v>
      </c>
      <c r="E71" s="190" t="s">
        <v>13</v>
      </c>
      <c r="F71" s="190">
        <v>2022</v>
      </c>
      <c r="G71" s="190">
        <v>2022</v>
      </c>
      <c r="H71" s="81">
        <v>80000000</v>
      </c>
      <c r="I71" s="81">
        <v>80000000</v>
      </c>
      <c r="J71" s="136"/>
      <c r="K71" s="192" t="s">
        <v>160</v>
      </c>
      <c r="L71" s="89"/>
      <c r="M71" s="134"/>
      <c r="N71" s="136"/>
      <c r="O71" s="83" t="s">
        <v>155</v>
      </c>
      <c r="P71" s="196"/>
      <c r="Q71" s="196" t="s">
        <v>361</v>
      </c>
      <c r="R71" s="196"/>
      <c r="S71" s="196"/>
      <c r="T71" s="196"/>
      <c r="U71" s="204" t="s">
        <v>3</v>
      </c>
      <c r="V71" s="204"/>
      <c r="W71" s="204"/>
      <c r="X71" s="204"/>
      <c r="Y71" s="204"/>
      <c r="Z71" s="204"/>
      <c r="AA71" s="204"/>
      <c r="AB71" s="240" t="s">
        <v>400</v>
      </c>
    </row>
    <row r="72" spans="1:28" ht="69" customHeight="1" x14ac:dyDescent="0.2">
      <c r="A72" s="196">
        <v>11</v>
      </c>
      <c r="B72" s="291" t="s">
        <v>459</v>
      </c>
      <c r="C72" s="134" t="s">
        <v>228</v>
      </c>
      <c r="D72" s="208" t="s">
        <v>109</v>
      </c>
      <c r="E72" s="190" t="s">
        <v>13</v>
      </c>
      <c r="F72" s="190">
        <v>2022</v>
      </c>
      <c r="G72" s="190">
        <v>2022</v>
      </c>
      <c r="H72" s="81">
        <v>80000000</v>
      </c>
      <c r="I72" s="81">
        <v>80000000</v>
      </c>
      <c r="J72" s="136"/>
      <c r="K72" s="192" t="s">
        <v>259</v>
      </c>
      <c r="L72" s="89"/>
      <c r="M72" s="134"/>
      <c r="N72" s="136"/>
      <c r="O72" s="83" t="s">
        <v>155</v>
      </c>
      <c r="P72" s="196"/>
      <c r="Q72" s="196" t="s">
        <v>563</v>
      </c>
      <c r="R72" s="196"/>
      <c r="S72" s="196" t="s">
        <v>401</v>
      </c>
      <c r="T72" s="196"/>
      <c r="U72" s="204" t="s">
        <v>3</v>
      </c>
      <c r="V72" s="204">
        <v>0</v>
      </c>
      <c r="W72" s="204">
        <v>0</v>
      </c>
      <c r="X72" s="204">
        <v>0</v>
      </c>
      <c r="Y72" s="204">
        <v>2</v>
      </c>
      <c r="Z72" s="204"/>
      <c r="AA72" s="204"/>
      <c r="AB72" s="188" t="s">
        <v>564</v>
      </c>
    </row>
    <row r="73" spans="1:28" ht="69" customHeight="1" x14ac:dyDescent="0.2">
      <c r="A73" s="196">
        <v>12</v>
      </c>
      <c r="B73" s="291" t="s">
        <v>460</v>
      </c>
      <c r="C73" s="134" t="s">
        <v>229</v>
      </c>
      <c r="D73" s="208" t="s">
        <v>109</v>
      </c>
      <c r="E73" s="190" t="s">
        <v>13</v>
      </c>
      <c r="F73" s="190">
        <v>2022</v>
      </c>
      <c r="G73" s="190">
        <v>2022</v>
      </c>
      <c r="H73" s="81">
        <v>80000000</v>
      </c>
      <c r="I73" s="81">
        <v>80000000</v>
      </c>
      <c r="J73" s="136"/>
      <c r="K73" s="192" t="s">
        <v>230</v>
      </c>
      <c r="L73" s="89"/>
      <c r="M73" s="134"/>
      <c r="N73" s="136"/>
      <c r="O73" s="83" t="s">
        <v>155</v>
      </c>
      <c r="P73" s="196"/>
      <c r="Q73" s="196" t="s">
        <v>231</v>
      </c>
      <c r="R73" s="196"/>
      <c r="S73" s="196"/>
      <c r="T73" s="196"/>
      <c r="U73" s="204" t="s">
        <v>3</v>
      </c>
      <c r="V73" s="204">
        <v>2</v>
      </c>
      <c r="W73" s="204"/>
      <c r="X73" s="204"/>
      <c r="Y73" s="204"/>
      <c r="Z73" s="204"/>
      <c r="AA73" s="204"/>
      <c r="AB73" s="188" t="s">
        <v>565</v>
      </c>
    </row>
    <row r="74" spans="1:28" ht="69" customHeight="1" x14ac:dyDescent="0.2">
      <c r="A74" s="196">
        <v>13</v>
      </c>
      <c r="B74" s="291" t="s">
        <v>461</v>
      </c>
      <c r="C74" s="134" t="s">
        <v>232</v>
      </c>
      <c r="D74" s="208" t="s">
        <v>109</v>
      </c>
      <c r="E74" s="190" t="s">
        <v>13</v>
      </c>
      <c r="F74" s="190">
        <v>2022</v>
      </c>
      <c r="G74" s="190">
        <v>2022</v>
      </c>
      <c r="H74" s="81">
        <v>80000000</v>
      </c>
      <c r="I74" s="81">
        <v>80000000</v>
      </c>
      <c r="J74" s="136"/>
      <c r="K74" s="192" t="s">
        <v>233</v>
      </c>
      <c r="L74" s="89">
        <v>79986382</v>
      </c>
      <c r="M74" s="134" t="s">
        <v>402</v>
      </c>
      <c r="N74" s="121">
        <f>+H74-L74</f>
        <v>13618</v>
      </c>
      <c r="O74" s="83" t="s">
        <v>155</v>
      </c>
      <c r="P74" s="196"/>
      <c r="Q74" s="196" t="s">
        <v>344</v>
      </c>
      <c r="R74" s="196" t="s">
        <v>399</v>
      </c>
      <c r="S74" s="196" t="s">
        <v>403</v>
      </c>
      <c r="T74" s="196"/>
      <c r="U74" s="204" t="s">
        <v>3</v>
      </c>
      <c r="V74" s="204">
        <v>0</v>
      </c>
      <c r="W74" s="204">
        <v>1</v>
      </c>
      <c r="X74" s="204"/>
      <c r="Y74" s="204"/>
      <c r="Z74" s="204"/>
      <c r="AA74" s="204"/>
      <c r="AB74" s="188" t="s">
        <v>566</v>
      </c>
    </row>
    <row r="75" spans="1:28" ht="69" customHeight="1" x14ac:dyDescent="0.2">
      <c r="A75" s="196">
        <v>14</v>
      </c>
      <c r="B75" s="291" t="s">
        <v>462</v>
      </c>
      <c r="C75" s="134" t="s">
        <v>234</v>
      </c>
      <c r="D75" s="208" t="s">
        <v>143</v>
      </c>
      <c r="E75" s="190" t="s">
        <v>13</v>
      </c>
      <c r="F75" s="190">
        <v>2022</v>
      </c>
      <c r="G75" s="190">
        <v>2022</v>
      </c>
      <c r="H75" s="81">
        <v>60000000</v>
      </c>
      <c r="I75" s="81">
        <v>60000000</v>
      </c>
      <c r="J75" s="136"/>
      <c r="K75" s="192" t="s">
        <v>235</v>
      </c>
      <c r="L75" s="89">
        <v>59984750</v>
      </c>
      <c r="M75" s="134" t="s">
        <v>370</v>
      </c>
      <c r="N75" s="121">
        <f>+H75-L75</f>
        <v>15250</v>
      </c>
      <c r="O75" s="83" t="s">
        <v>155</v>
      </c>
      <c r="P75" s="196"/>
      <c r="Q75" s="196" t="s">
        <v>236</v>
      </c>
      <c r="R75" s="196" t="s">
        <v>364</v>
      </c>
      <c r="S75" s="196" t="s">
        <v>371</v>
      </c>
      <c r="T75" s="196"/>
      <c r="U75" s="204" t="s">
        <v>3</v>
      </c>
      <c r="V75" s="204">
        <v>0</v>
      </c>
      <c r="W75" s="204">
        <v>1</v>
      </c>
      <c r="X75" s="204"/>
      <c r="Y75" s="204"/>
      <c r="Z75" s="204"/>
      <c r="AA75" s="204"/>
      <c r="AB75" s="188" t="s">
        <v>240</v>
      </c>
    </row>
    <row r="76" spans="1:28" ht="69" customHeight="1" x14ac:dyDescent="0.2">
      <c r="A76" s="196">
        <v>15</v>
      </c>
      <c r="B76" s="291" t="s">
        <v>463</v>
      </c>
      <c r="C76" s="134" t="s">
        <v>237</v>
      </c>
      <c r="D76" s="208" t="s">
        <v>143</v>
      </c>
      <c r="E76" s="190" t="s">
        <v>13</v>
      </c>
      <c r="F76" s="190">
        <v>2022</v>
      </c>
      <c r="G76" s="190">
        <v>2022</v>
      </c>
      <c r="H76" s="81">
        <v>60000000</v>
      </c>
      <c r="I76" s="81">
        <v>60000000</v>
      </c>
      <c r="J76" s="136"/>
      <c r="K76" s="192" t="s">
        <v>238</v>
      </c>
      <c r="L76" s="89">
        <v>59286367</v>
      </c>
      <c r="M76" s="134" t="s">
        <v>241</v>
      </c>
      <c r="N76" s="121">
        <f>+H76-L76</f>
        <v>713633</v>
      </c>
      <c r="O76" s="83" t="s">
        <v>155</v>
      </c>
      <c r="P76" s="196"/>
      <c r="Q76" s="196" t="s">
        <v>220</v>
      </c>
      <c r="R76" s="196" t="s">
        <v>239</v>
      </c>
      <c r="S76" s="196" t="s">
        <v>239</v>
      </c>
      <c r="T76" s="196"/>
      <c r="U76" s="204" t="s">
        <v>3</v>
      </c>
      <c r="V76" s="204">
        <v>1</v>
      </c>
      <c r="W76" s="204"/>
      <c r="X76" s="204"/>
      <c r="Y76" s="204"/>
      <c r="Z76" s="204"/>
      <c r="AA76" s="204"/>
      <c r="AB76" s="188" t="s">
        <v>240</v>
      </c>
    </row>
    <row r="77" spans="1:28" ht="69" customHeight="1" x14ac:dyDescent="0.2">
      <c r="A77" s="196">
        <v>16</v>
      </c>
      <c r="B77" s="291" t="s">
        <v>464</v>
      </c>
      <c r="C77" s="134" t="s">
        <v>242</v>
      </c>
      <c r="D77" s="208" t="s">
        <v>143</v>
      </c>
      <c r="E77" s="190" t="s">
        <v>13</v>
      </c>
      <c r="F77" s="190">
        <v>2022</v>
      </c>
      <c r="G77" s="190">
        <v>2022</v>
      </c>
      <c r="H77" s="81">
        <v>60000000</v>
      </c>
      <c r="I77" s="81">
        <v>60000000</v>
      </c>
      <c r="J77" s="136"/>
      <c r="K77" s="192" t="s">
        <v>166</v>
      </c>
      <c r="L77" s="89"/>
      <c r="M77" s="134"/>
      <c r="N77" s="136"/>
      <c r="O77" s="83" t="s">
        <v>155</v>
      </c>
      <c r="P77" s="196"/>
      <c r="Q77" s="196" t="s">
        <v>388</v>
      </c>
      <c r="R77" s="196"/>
      <c r="S77" s="196"/>
      <c r="T77" s="196"/>
      <c r="U77" s="204" t="s">
        <v>3</v>
      </c>
      <c r="V77" s="204">
        <v>0</v>
      </c>
      <c r="W77" s="204"/>
      <c r="X77" s="204"/>
      <c r="Y77" s="204"/>
      <c r="Z77" s="204"/>
      <c r="AA77" s="204"/>
      <c r="AB77" s="188" t="s">
        <v>533</v>
      </c>
    </row>
    <row r="78" spans="1:28" ht="69" customHeight="1" x14ac:dyDescent="0.2">
      <c r="A78" s="196">
        <v>17</v>
      </c>
      <c r="B78" s="291" t="s">
        <v>465</v>
      </c>
      <c r="C78" s="134" t="s">
        <v>243</v>
      </c>
      <c r="D78" s="208" t="s">
        <v>143</v>
      </c>
      <c r="E78" s="190" t="s">
        <v>13</v>
      </c>
      <c r="F78" s="190">
        <v>2022</v>
      </c>
      <c r="G78" s="190">
        <v>2022</v>
      </c>
      <c r="H78" s="81">
        <v>60000000</v>
      </c>
      <c r="I78" s="81">
        <v>60000000</v>
      </c>
      <c r="J78" s="136"/>
      <c r="K78" s="192" t="s">
        <v>244</v>
      </c>
      <c r="L78" s="89">
        <v>59896063</v>
      </c>
      <c r="M78" s="134" t="s">
        <v>345</v>
      </c>
      <c r="N78" s="121">
        <f>+H78-L78</f>
        <v>103937</v>
      </c>
      <c r="O78" s="83" t="s">
        <v>155</v>
      </c>
      <c r="P78" s="196"/>
      <c r="Q78" s="196" t="s">
        <v>245</v>
      </c>
      <c r="R78" s="239" t="s">
        <v>323</v>
      </c>
      <c r="S78" s="196" t="s">
        <v>323</v>
      </c>
      <c r="T78" s="196"/>
      <c r="U78" s="204" t="s">
        <v>3</v>
      </c>
      <c r="V78" s="204">
        <v>1</v>
      </c>
      <c r="W78" s="204"/>
      <c r="X78" s="204"/>
      <c r="Y78" s="204"/>
      <c r="Z78" s="204"/>
      <c r="AA78" s="204"/>
      <c r="AB78" s="240" t="s">
        <v>240</v>
      </c>
    </row>
    <row r="79" spans="1:28" ht="69" customHeight="1" x14ac:dyDescent="0.2">
      <c r="A79" s="196">
        <v>18</v>
      </c>
      <c r="B79" s="291" t="s">
        <v>466</v>
      </c>
      <c r="C79" s="134" t="s">
        <v>246</v>
      </c>
      <c r="D79" s="208" t="s">
        <v>143</v>
      </c>
      <c r="E79" s="190" t="s">
        <v>13</v>
      </c>
      <c r="F79" s="190">
        <v>2022</v>
      </c>
      <c r="G79" s="190">
        <v>2022</v>
      </c>
      <c r="H79" s="81">
        <v>60000000</v>
      </c>
      <c r="I79" s="81">
        <v>60000000</v>
      </c>
      <c r="J79" s="136"/>
      <c r="K79" s="192" t="s">
        <v>247</v>
      </c>
      <c r="L79" s="89">
        <v>58922693</v>
      </c>
      <c r="M79" s="134" t="s">
        <v>345</v>
      </c>
      <c r="N79" s="121">
        <f>+H79-L79</f>
        <v>1077307</v>
      </c>
      <c r="O79" s="83" t="s">
        <v>155</v>
      </c>
      <c r="P79" s="196"/>
      <c r="Q79" s="196" t="s">
        <v>196</v>
      </c>
      <c r="R79" s="196" t="s">
        <v>327</v>
      </c>
      <c r="S79" s="196" t="s">
        <v>346</v>
      </c>
      <c r="T79" s="196"/>
      <c r="U79" s="204" t="s">
        <v>3</v>
      </c>
      <c r="V79" s="204">
        <v>0</v>
      </c>
      <c r="W79" s="204">
        <v>1</v>
      </c>
      <c r="X79" s="204"/>
      <c r="Y79" s="204"/>
      <c r="Z79" s="204"/>
      <c r="AA79" s="204"/>
      <c r="AB79" s="240" t="s">
        <v>240</v>
      </c>
    </row>
    <row r="80" spans="1:28" ht="83.25" customHeight="1" x14ac:dyDescent="0.2">
      <c r="A80" s="196">
        <v>19</v>
      </c>
      <c r="B80" s="291" t="s">
        <v>467</v>
      </c>
      <c r="C80" s="134" t="s">
        <v>249</v>
      </c>
      <c r="D80" s="208" t="s">
        <v>143</v>
      </c>
      <c r="E80" s="190" t="s">
        <v>13</v>
      </c>
      <c r="F80" s="190">
        <v>2022</v>
      </c>
      <c r="G80" s="190">
        <v>2022</v>
      </c>
      <c r="H80" s="81">
        <v>60000000</v>
      </c>
      <c r="I80" s="81">
        <v>60000000</v>
      </c>
      <c r="J80" s="136"/>
      <c r="K80" s="192" t="s">
        <v>188</v>
      </c>
      <c r="L80" s="89"/>
      <c r="M80" s="134"/>
      <c r="N80" s="136"/>
      <c r="O80" s="83" t="s">
        <v>155</v>
      </c>
      <c r="P80" s="196"/>
      <c r="Q80" s="196" t="s">
        <v>568</v>
      </c>
      <c r="R80" s="196"/>
      <c r="S80" s="196" t="s">
        <v>567</v>
      </c>
      <c r="T80" s="196"/>
      <c r="U80" s="204" t="s">
        <v>3</v>
      </c>
      <c r="V80" s="204">
        <v>0</v>
      </c>
      <c r="W80" s="204">
        <v>0</v>
      </c>
      <c r="X80" s="204">
        <v>1</v>
      </c>
      <c r="Y80" s="204">
        <v>0</v>
      </c>
      <c r="Z80" s="204"/>
      <c r="AA80" s="204"/>
      <c r="AB80" s="188" t="s">
        <v>569</v>
      </c>
    </row>
    <row r="81" spans="1:28" ht="69" customHeight="1" x14ac:dyDescent="0.2">
      <c r="A81" s="196">
        <v>20</v>
      </c>
      <c r="B81" s="291" t="s">
        <v>468</v>
      </c>
      <c r="C81" s="134" t="s">
        <v>250</v>
      </c>
      <c r="D81" s="208" t="s">
        <v>143</v>
      </c>
      <c r="E81" s="190" t="s">
        <v>13</v>
      </c>
      <c r="F81" s="190">
        <v>2022</v>
      </c>
      <c r="G81" s="190">
        <v>2022</v>
      </c>
      <c r="H81" s="81">
        <v>60000000</v>
      </c>
      <c r="I81" s="81">
        <v>60000000</v>
      </c>
      <c r="J81" s="136"/>
      <c r="K81" s="192" t="s">
        <v>251</v>
      </c>
      <c r="L81" s="89"/>
      <c r="M81" s="134"/>
      <c r="N81" s="136"/>
      <c r="O81" s="83" t="s">
        <v>155</v>
      </c>
      <c r="P81" s="196"/>
      <c r="Q81" s="196"/>
      <c r="R81" s="196"/>
      <c r="S81" s="196"/>
      <c r="T81" s="196"/>
      <c r="U81" s="204" t="s">
        <v>3</v>
      </c>
      <c r="V81" s="204"/>
      <c r="W81" s="204"/>
      <c r="X81" s="204"/>
      <c r="Y81" s="204"/>
      <c r="Z81" s="204"/>
      <c r="AA81" s="204"/>
      <c r="AB81" s="188" t="s">
        <v>554</v>
      </c>
    </row>
    <row r="82" spans="1:28" ht="69" customHeight="1" x14ac:dyDescent="0.2">
      <c r="A82" s="196">
        <v>21</v>
      </c>
      <c r="B82" s="291" t="s">
        <v>469</v>
      </c>
      <c r="C82" s="134" t="s">
        <v>252</v>
      </c>
      <c r="D82" s="208" t="s">
        <v>143</v>
      </c>
      <c r="E82" s="190" t="s">
        <v>13</v>
      </c>
      <c r="F82" s="190">
        <v>2022</v>
      </c>
      <c r="G82" s="190">
        <v>2022</v>
      </c>
      <c r="H82" s="81">
        <v>60000000</v>
      </c>
      <c r="I82" s="81">
        <v>60000000</v>
      </c>
      <c r="J82" s="136"/>
      <c r="K82" s="192" t="s">
        <v>162</v>
      </c>
      <c r="L82" s="89">
        <v>60000000</v>
      </c>
      <c r="M82" s="134" t="s">
        <v>406</v>
      </c>
      <c r="N82" s="121">
        <f>+H82-L82</f>
        <v>0</v>
      </c>
      <c r="O82" s="83" t="s">
        <v>155</v>
      </c>
      <c r="P82" s="196"/>
      <c r="Q82" s="196" t="s">
        <v>405</v>
      </c>
      <c r="R82" s="196" t="s">
        <v>391</v>
      </c>
      <c r="S82" s="196" t="s">
        <v>404</v>
      </c>
      <c r="T82" s="196"/>
      <c r="U82" s="204" t="s">
        <v>3</v>
      </c>
      <c r="V82" s="204">
        <v>2</v>
      </c>
      <c r="W82" s="204">
        <v>1</v>
      </c>
      <c r="X82" s="204"/>
      <c r="Y82" s="204"/>
      <c r="Z82" s="204"/>
      <c r="AA82" s="204"/>
      <c r="AB82" s="188" t="s">
        <v>570</v>
      </c>
    </row>
    <row r="83" spans="1:28" ht="69" customHeight="1" x14ac:dyDescent="0.2">
      <c r="A83" s="196">
        <v>22</v>
      </c>
      <c r="B83" s="291" t="s">
        <v>470</v>
      </c>
      <c r="C83" s="134" t="s">
        <v>253</v>
      </c>
      <c r="D83" s="208" t="s">
        <v>143</v>
      </c>
      <c r="E83" s="190" t="s">
        <v>13</v>
      </c>
      <c r="F83" s="190">
        <v>2022</v>
      </c>
      <c r="G83" s="190">
        <v>2022</v>
      </c>
      <c r="H83" s="81">
        <v>60000000</v>
      </c>
      <c r="I83" s="81">
        <v>60000000</v>
      </c>
      <c r="J83" s="136"/>
      <c r="K83" s="192" t="s">
        <v>190</v>
      </c>
      <c r="L83" s="89"/>
      <c r="M83" s="134"/>
      <c r="N83" s="136"/>
      <c r="O83" s="83" t="s">
        <v>155</v>
      </c>
      <c r="P83" s="196"/>
      <c r="Q83" s="196"/>
      <c r="R83" s="196"/>
      <c r="S83" s="196"/>
      <c r="T83" s="196"/>
      <c r="U83" s="204" t="s">
        <v>3</v>
      </c>
      <c r="V83" s="204"/>
      <c r="W83" s="204"/>
      <c r="X83" s="204"/>
      <c r="Y83" s="204"/>
      <c r="Z83" s="204"/>
      <c r="AA83" s="204"/>
      <c r="AB83" s="188" t="s">
        <v>397</v>
      </c>
    </row>
    <row r="84" spans="1:28" ht="78.75" customHeight="1" x14ac:dyDescent="0.2">
      <c r="A84" s="196">
        <v>23</v>
      </c>
      <c r="B84" s="291" t="s">
        <v>471</v>
      </c>
      <c r="C84" s="134" t="s">
        <v>254</v>
      </c>
      <c r="D84" s="208" t="s">
        <v>143</v>
      </c>
      <c r="E84" s="190" t="s">
        <v>13</v>
      </c>
      <c r="F84" s="190">
        <v>2022</v>
      </c>
      <c r="G84" s="190">
        <v>2022</v>
      </c>
      <c r="H84" s="81">
        <v>60000000</v>
      </c>
      <c r="I84" s="81">
        <v>60000000</v>
      </c>
      <c r="J84" s="136"/>
      <c r="K84" s="192" t="s">
        <v>255</v>
      </c>
      <c r="L84" s="89"/>
      <c r="M84" s="134"/>
      <c r="N84" s="136"/>
      <c r="O84" s="83" t="s">
        <v>155</v>
      </c>
      <c r="P84" s="196"/>
      <c r="Q84" s="196" t="s">
        <v>572</v>
      </c>
      <c r="R84" s="196"/>
      <c r="S84" s="196" t="s">
        <v>571</v>
      </c>
      <c r="T84" s="196"/>
      <c r="U84" s="204" t="s">
        <v>3</v>
      </c>
      <c r="V84" s="204">
        <v>0</v>
      </c>
      <c r="W84" s="204">
        <v>0</v>
      </c>
      <c r="X84" s="204">
        <v>0</v>
      </c>
      <c r="Y84" s="204">
        <v>0</v>
      </c>
      <c r="Z84" s="204"/>
      <c r="AA84" s="204"/>
      <c r="AB84" s="188" t="s">
        <v>573</v>
      </c>
    </row>
    <row r="85" spans="1:28" ht="81.75" customHeight="1" x14ac:dyDescent="0.2">
      <c r="A85" s="196">
        <v>24</v>
      </c>
      <c r="B85" s="291" t="s">
        <v>472</v>
      </c>
      <c r="C85" s="134" t="s">
        <v>256</v>
      </c>
      <c r="D85" s="208" t="s">
        <v>109</v>
      </c>
      <c r="E85" s="190" t="s">
        <v>13</v>
      </c>
      <c r="F85" s="190">
        <v>2022</v>
      </c>
      <c r="G85" s="190">
        <v>2022</v>
      </c>
      <c r="H85" s="81">
        <v>60000000</v>
      </c>
      <c r="I85" s="81">
        <v>60000000</v>
      </c>
      <c r="J85" s="136"/>
      <c r="K85" s="192" t="s">
        <v>257</v>
      </c>
      <c r="L85" s="89"/>
      <c r="M85" s="134"/>
      <c r="N85" s="136"/>
      <c r="O85" s="83" t="s">
        <v>155</v>
      </c>
      <c r="P85" s="196"/>
      <c r="Q85" s="196" t="s">
        <v>407</v>
      </c>
      <c r="R85" s="196"/>
      <c r="S85" s="196"/>
      <c r="T85" s="196"/>
      <c r="U85" s="204" t="s">
        <v>3</v>
      </c>
      <c r="V85" s="204">
        <v>2</v>
      </c>
      <c r="W85" s="204"/>
      <c r="X85" s="204"/>
      <c r="Y85" s="204"/>
      <c r="Z85" s="204"/>
      <c r="AA85" s="204"/>
      <c r="AB85" s="292" t="s">
        <v>409</v>
      </c>
    </row>
    <row r="86" spans="1:28" ht="69" customHeight="1" x14ac:dyDescent="0.2">
      <c r="A86" s="196">
        <v>25</v>
      </c>
      <c r="B86" s="291" t="s">
        <v>473</v>
      </c>
      <c r="C86" s="134" t="s">
        <v>258</v>
      </c>
      <c r="D86" s="208" t="s">
        <v>143</v>
      </c>
      <c r="E86" s="190" t="s">
        <v>13</v>
      </c>
      <c r="F86" s="190">
        <v>2022</v>
      </c>
      <c r="G86" s="190">
        <v>2022</v>
      </c>
      <c r="H86" s="81">
        <v>60000000</v>
      </c>
      <c r="I86" s="81">
        <v>60000000</v>
      </c>
      <c r="J86" s="136"/>
      <c r="K86" s="192" t="s">
        <v>259</v>
      </c>
      <c r="L86" s="89"/>
      <c r="M86" s="134"/>
      <c r="N86" s="136"/>
      <c r="O86" s="83" t="s">
        <v>155</v>
      </c>
      <c r="P86" s="196"/>
      <c r="Q86" s="196" t="s">
        <v>372</v>
      </c>
      <c r="R86" s="196"/>
      <c r="S86" s="196" t="s">
        <v>373</v>
      </c>
      <c r="T86" s="196"/>
      <c r="U86" s="204" t="s">
        <v>3</v>
      </c>
      <c r="V86" s="204">
        <v>0</v>
      </c>
      <c r="W86" s="204">
        <v>0</v>
      </c>
      <c r="X86" s="204">
        <v>2</v>
      </c>
      <c r="Y86" s="204"/>
      <c r="Z86" s="204"/>
      <c r="AA86" s="204"/>
      <c r="AB86" s="188" t="s">
        <v>408</v>
      </c>
    </row>
    <row r="87" spans="1:28" ht="42" customHeight="1" x14ac:dyDescent="0.2">
      <c r="A87" s="307">
        <v>26</v>
      </c>
      <c r="B87" s="305" t="s">
        <v>474</v>
      </c>
      <c r="C87" s="308" t="s">
        <v>261</v>
      </c>
      <c r="D87" s="310" t="s">
        <v>109</v>
      </c>
      <c r="E87" s="307" t="s">
        <v>13</v>
      </c>
      <c r="F87" s="307">
        <v>2022</v>
      </c>
      <c r="G87" s="307">
        <v>2022</v>
      </c>
      <c r="H87" s="311">
        <v>150000000</v>
      </c>
      <c r="I87" s="311">
        <v>150000000</v>
      </c>
      <c r="J87" s="305"/>
      <c r="K87" s="305" t="s">
        <v>259</v>
      </c>
      <c r="L87" s="89"/>
      <c r="M87" s="134"/>
      <c r="N87" s="305"/>
      <c r="O87" s="313" t="s">
        <v>0</v>
      </c>
      <c r="P87" s="305"/>
      <c r="Q87" s="196" t="s">
        <v>577</v>
      </c>
      <c r="R87" s="196"/>
      <c r="S87" s="284" t="s">
        <v>329</v>
      </c>
      <c r="T87" s="196"/>
      <c r="U87" s="305" t="s">
        <v>3</v>
      </c>
      <c r="V87" s="204">
        <v>0</v>
      </c>
      <c r="W87" s="204"/>
      <c r="X87" s="204"/>
      <c r="Y87" s="204"/>
      <c r="Z87" s="204"/>
      <c r="AA87" s="204"/>
      <c r="AB87" s="188" t="s">
        <v>576</v>
      </c>
    </row>
    <row r="88" spans="1:28" ht="42" customHeight="1" x14ac:dyDescent="0.2">
      <c r="A88" s="307"/>
      <c r="B88" s="306"/>
      <c r="C88" s="309"/>
      <c r="D88" s="310"/>
      <c r="E88" s="307"/>
      <c r="F88" s="307"/>
      <c r="G88" s="307"/>
      <c r="H88" s="312"/>
      <c r="I88" s="312"/>
      <c r="J88" s="306"/>
      <c r="K88" s="306"/>
      <c r="L88" s="89">
        <v>63480000</v>
      </c>
      <c r="M88" s="134" t="s">
        <v>574</v>
      </c>
      <c r="N88" s="306"/>
      <c r="O88" s="314"/>
      <c r="P88" s="306"/>
      <c r="Q88" s="239" t="s">
        <v>262</v>
      </c>
      <c r="R88" s="293" t="s">
        <v>329</v>
      </c>
      <c r="S88" s="239" t="s">
        <v>329</v>
      </c>
      <c r="T88" s="239"/>
      <c r="U88" s="306"/>
      <c r="V88" s="238">
        <v>1</v>
      </c>
      <c r="W88" s="238"/>
      <c r="X88" s="238"/>
      <c r="Y88" s="238"/>
      <c r="Z88" s="238"/>
      <c r="AA88" s="238"/>
      <c r="AB88" s="283" t="s">
        <v>575</v>
      </c>
    </row>
    <row r="89" spans="1:28" ht="36.75" customHeight="1" x14ac:dyDescent="0.2">
      <c r="A89" s="344" t="s">
        <v>263</v>
      </c>
      <c r="B89" s="345"/>
      <c r="C89" s="345"/>
      <c r="D89" s="345"/>
      <c r="E89" s="345"/>
      <c r="F89" s="345"/>
      <c r="G89" s="346"/>
      <c r="H89" s="82">
        <f>SUM(H61:H88)</f>
        <v>3669412600</v>
      </c>
      <c r="I89" s="82">
        <f>SUM(I61:I88)</f>
        <v>3253575000</v>
      </c>
      <c r="J89" s="136"/>
      <c r="K89" s="136"/>
      <c r="L89" s="82">
        <f>SUM(L61:L88)</f>
        <v>920157311</v>
      </c>
      <c r="M89" s="134"/>
      <c r="N89" s="82">
        <f>SUM(N61:N88)</f>
        <v>469160289</v>
      </c>
      <c r="O89" s="83"/>
      <c r="P89" s="196"/>
      <c r="Q89" s="196"/>
      <c r="R89" s="196"/>
      <c r="S89" s="196"/>
      <c r="T89" s="196"/>
      <c r="U89" s="128"/>
      <c r="V89" s="82">
        <f t="shared" ref="V89:AA89" si="3">SUM(V61:V88)</f>
        <v>20</v>
      </c>
      <c r="W89" s="82">
        <f t="shared" si="3"/>
        <v>6</v>
      </c>
      <c r="X89" s="82">
        <f t="shared" si="3"/>
        <v>3</v>
      </c>
      <c r="Y89" s="82">
        <f t="shared" si="3"/>
        <v>2</v>
      </c>
      <c r="Z89" s="82">
        <f t="shared" si="3"/>
        <v>0</v>
      </c>
      <c r="AA89" s="82">
        <f t="shared" si="3"/>
        <v>0</v>
      </c>
      <c r="AB89" s="133"/>
    </row>
    <row r="90" spans="1:28" ht="33.75" customHeight="1" x14ac:dyDescent="0.2">
      <c r="A90" s="333" t="s">
        <v>264</v>
      </c>
      <c r="B90" s="334"/>
      <c r="C90" s="334"/>
      <c r="D90" s="334"/>
      <c r="E90" s="334"/>
      <c r="F90" s="334"/>
      <c r="G90" s="334"/>
      <c r="H90" s="334"/>
      <c r="I90" s="334"/>
      <c r="J90" s="334"/>
      <c r="K90" s="334"/>
      <c r="L90" s="334"/>
      <c r="M90" s="334"/>
      <c r="N90" s="334"/>
      <c r="O90" s="334"/>
      <c r="P90" s="334"/>
      <c r="Q90" s="334"/>
      <c r="R90" s="334"/>
      <c r="S90" s="334"/>
      <c r="T90" s="334"/>
      <c r="U90" s="334"/>
      <c r="V90" s="334"/>
      <c r="W90" s="334"/>
      <c r="X90" s="334"/>
      <c r="Y90" s="334"/>
      <c r="Z90" s="334"/>
      <c r="AA90" s="334"/>
      <c r="AB90" s="334"/>
    </row>
    <row r="91" spans="1:28" ht="76.5" customHeight="1" x14ac:dyDescent="0.2">
      <c r="A91" s="128">
        <v>1</v>
      </c>
      <c r="B91" s="291" t="s">
        <v>475</v>
      </c>
      <c r="C91" s="134" t="s">
        <v>265</v>
      </c>
      <c r="D91" s="208" t="s">
        <v>109</v>
      </c>
      <c r="E91" s="190" t="s">
        <v>13</v>
      </c>
      <c r="F91" s="190">
        <v>2022</v>
      </c>
      <c r="G91" s="190">
        <v>2022</v>
      </c>
      <c r="H91" s="81">
        <v>350000000</v>
      </c>
      <c r="I91" s="81">
        <v>350000000</v>
      </c>
      <c r="J91" s="136"/>
      <c r="K91" s="192" t="s">
        <v>259</v>
      </c>
      <c r="L91" s="89">
        <v>343224153</v>
      </c>
      <c r="M91" s="134" t="s">
        <v>77</v>
      </c>
      <c r="N91" s="121">
        <f>+H91-L91</f>
        <v>6775847</v>
      </c>
      <c r="O91" s="83" t="s">
        <v>0</v>
      </c>
      <c r="P91" s="196"/>
      <c r="Q91" s="196" t="s">
        <v>266</v>
      </c>
      <c r="R91" s="196" t="s">
        <v>119</v>
      </c>
      <c r="S91" s="196" t="s">
        <v>119</v>
      </c>
      <c r="T91" s="196"/>
      <c r="U91" s="204" t="s">
        <v>3</v>
      </c>
      <c r="V91" s="161">
        <v>1</v>
      </c>
      <c r="W91" s="161"/>
      <c r="X91" s="161"/>
      <c r="Y91" s="161"/>
      <c r="Z91" s="161"/>
      <c r="AA91" s="161"/>
      <c r="AB91" s="188" t="s">
        <v>240</v>
      </c>
    </row>
    <row r="92" spans="1:28" ht="71.25" x14ac:dyDescent="0.2">
      <c r="A92" s="128">
        <v>2</v>
      </c>
      <c r="B92" s="291" t="s">
        <v>476</v>
      </c>
      <c r="C92" s="134" t="s">
        <v>267</v>
      </c>
      <c r="D92" s="208" t="s">
        <v>143</v>
      </c>
      <c r="E92" s="190" t="s">
        <v>13</v>
      </c>
      <c r="F92" s="190">
        <v>2022</v>
      </c>
      <c r="G92" s="190">
        <v>2022</v>
      </c>
      <c r="H92" s="81">
        <v>500000000</v>
      </c>
      <c r="I92" s="81">
        <v>500000000</v>
      </c>
      <c r="J92" s="136"/>
      <c r="K92" s="197" t="s">
        <v>205</v>
      </c>
      <c r="L92" s="89"/>
      <c r="M92" s="134"/>
      <c r="N92" s="121"/>
      <c r="O92" s="83" t="s">
        <v>0</v>
      </c>
      <c r="P92" s="196"/>
      <c r="Q92" s="196"/>
      <c r="R92" s="196"/>
      <c r="S92" s="196"/>
      <c r="T92" s="196"/>
      <c r="U92" s="79" t="s">
        <v>3</v>
      </c>
      <c r="V92" s="79"/>
      <c r="W92" s="79"/>
      <c r="X92" s="79"/>
      <c r="Y92" s="79"/>
      <c r="Z92" s="79"/>
      <c r="AA92" s="79"/>
      <c r="AB92" s="160" t="s">
        <v>578</v>
      </c>
    </row>
    <row r="93" spans="1:28" ht="79.5" customHeight="1" x14ac:dyDescent="0.2">
      <c r="A93" s="128">
        <v>3</v>
      </c>
      <c r="B93" s="291" t="s">
        <v>477</v>
      </c>
      <c r="C93" s="134" t="s">
        <v>268</v>
      </c>
      <c r="D93" s="208" t="s">
        <v>114</v>
      </c>
      <c r="E93" s="190" t="s">
        <v>13</v>
      </c>
      <c r="F93" s="190">
        <v>2022</v>
      </c>
      <c r="G93" s="190">
        <v>2022</v>
      </c>
      <c r="H93" s="81">
        <v>350000000</v>
      </c>
      <c r="I93" s="81">
        <v>350000000</v>
      </c>
      <c r="J93" s="136"/>
      <c r="K93" s="197" t="s">
        <v>205</v>
      </c>
      <c r="L93" s="89"/>
      <c r="M93" s="134"/>
      <c r="N93" s="136"/>
      <c r="O93" s="83" t="s">
        <v>0</v>
      </c>
      <c r="P93" s="196" t="s">
        <v>178</v>
      </c>
      <c r="Q93" s="196" t="s">
        <v>340</v>
      </c>
      <c r="R93" s="196"/>
      <c r="S93" s="196" t="s">
        <v>269</v>
      </c>
      <c r="T93" s="196"/>
      <c r="U93" s="79" t="s">
        <v>3</v>
      </c>
      <c r="V93" s="79">
        <v>5</v>
      </c>
      <c r="W93" s="79"/>
      <c r="X93" s="79"/>
      <c r="Y93" s="79"/>
      <c r="Z93" s="79"/>
      <c r="AA93" s="79"/>
      <c r="AB93" s="188" t="s">
        <v>347</v>
      </c>
    </row>
    <row r="94" spans="1:28" ht="79.5" customHeight="1" x14ac:dyDescent="0.2">
      <c r="A94" s="191">
        <v>4</v>
      </c>
      <c r="B94" s="291" t="s">
        <v>478</v>
      </c>
      <c r="C94" s="193" t="s">
        <v>270</v>
      </c>
      <c r="D94" s="213" t="s">
        <v>143</v>
      </c>
      <c r="E94" s="190" t="s">
        <v>13</v>
      </c>
      <c r="F94" s="190">
        <v>2022</v>
      </c>
      <c r="G94" s="190">
        <v>2022</v>
      </c>
      <c r="H94" s="195">
        <v>100000000</v>
      </c>
      <c r="I94" s="195">
        <v>100000000</v>
      </c>
      <c r="J94" s="212"/>
      <c r="K94" s="192" t="s">
        <v>271</v>
      </c>
      <c r="L94" s="89"/>
      <c r="M94" s="134"/>
      <c r="N94" s="212"/>
      <c r="O94" s="83" t="s">
        <v>155</v>
      </c>
      <c r="P94" s="196"/>
      <c r="Q94" s="196"/>
      <c r="R94" s="196"/>
      <c r="S94" s="196"/>
      <c r="T94" s="196"/>
      <c r="U94" s="204" t="s">
        <v>3</v>
      </c>
      <c r="V94" s="204"/>
      <c r="W94" s="204"/>
      <c r="X94" s="204"/>
      <c r="Y94" s="204"/>
      <c r="Z94" s="204"/>
      <c r="AA94" s="204"/>
      <c r="AB94" s="198" t="s">
        <v>554</v>
      </c>
    </row>
    <row r="95" spans="1:28" ht="79.5" customHeight="1" x14ac:dyDescent="0.2">
      <c r="A95" s="191">
        <v>5</v>
      </c>
      <c r="B95" s="291" t="s">
        <v>479</v>
      </c>
      <c r="C95" s="193" t="s">
        <v>272</v>
      </c>
      <c r="D95" s="213" t="s">
        <v>114</v>
      </c>
      <c r="E95" s="190" t="s">
        <v>13</v>
      </c>
      <c r="F95" s="190">
        <v>2022</v>
      </c>
      <c r="G95" s="190">
        <v>2022</v>
      </c>
      <c r="H95" s="195">
        <v>200000000</v>
      </c>
      <c r="I95" s="195">
        <v>200000000</v>
      </c>
      <c r="J95" s="212"/>
      <c r="K95" s="192" t="s">
        <v>164</v>
      </c>
      <c r="L95" s="89"/>
      <c r="M95" s="134"/>
      <c r="N95" s="212"/>
      <c r="O95" s="83" t="s">
        <v>0</v>
      </c>
      <c r="P95" s="196"/>
      <c r="Q95" s="196" t="s">
        <v>273</v>
      </c>
      <c r="R95" s="196"/>
      <c r="S95" s="196" t="s">
        <v>231</v>
      </c>
      <c r="T95" s="196"/>
      <c r="U95" s="204" t="s">
        <v>3</v>
      </c>
      <c r="V95" s="204">
        <v>0</v>
      </c>
      <c r="W95" s="204">
        <v>0</v>
      </c>
      <c r="X95" s="204"/>
      <c r="Y95" s="204"/>
      <c r="Z95" s="204"/>
      <c r="AA95" s="204"/>
      <c r="AB95" s="198" t="s">
        <v>579</v>
      </c>
    </row>
    <row r="96" spans="1:28" ht="79.5" customHeight="1" x14ac:dyDescent="0.2">
      <c r="A96" s="191">
        <v>6</v>
      </c>
      <c r="B96" s="291" t="s">
        <v>480</v>
      </c>
      <c r="C96" s="193" t="s">
        <v>274</v>
      </c>
      <c r="D96" s="213" t="s">
        <v>143</v>
      </c>
      <c r="E96" s="190" t="s">
        <v>13</v>
      </c>
      <c r="F96" s="190">
        <v>2022</v>
      </c>
      <c r="G96" s="190">
        <v>2022</v>
      </c>
      <c r="H96" s="195">
        <v>150000000</v>
      </c>
      <c r="I96" s="195">
        <v>150000000</v>
      </c>
      <c r="J96" s="212"/>
      <c r="K96" s="192" t="s">
        <v>235</v>
      </c>
      <c r="L96" s="89"/>
      <c r="M96" s="134"/>
      <c r="N96" s="212"/>
      <c r="O96" s="83" t="s">
        <v>0</v>
      </c>
      <c r="P96" s="196"/>
      <c r="Q96" s="196"/>
      <c r="R96" s="196"/>
      <c r="S96" s="196"/>
      <c r="T96" s="196"/>
      <c r="U96" s="204" t="s">
        <v>3</v>
      </c>
      <c r="V96" s="204"/>
      <c r="W96" s="204"/>
      <c r="X96" s="204"/>
      <c r="Y96" s="204"/>
      <c r="Z96" s="204"/>
      <c r="AA96" s="204"/>
      <c r="AB96" s="198" t="s">
        <v>554</v>
      </c>
    </row>
    <row r="97" spans="1:28" ht="79.5" customHeight="1" x14ac:dyDescent="0.2">
      <c r="A97" s="191">
        <v>7</v>
      </c>
      <c r="B97" s="291" t="s">
        <v>481</v>
      </c>
      <c r="C97" s="193" t="s">
        <v>275</v>
      </c>
      <c r="D97" s="213" t="s">
        <v>114</v>
      </c>
      <c r="E97" s="190" t="s">
        <v>13</v>
      </c>
      <c r="F97" s="190">
        <v>2022</v>
      </c>
      <c r="G97" s="190">
        <v>2022</v>
      </c>
      <c r="H97" s="195">
        <v>204894700</v>
      </c>
      <c r="I97" s="195">
        <v>204894700</v>
      </c>
      <c r="J97" s="212"/>
      <c r="K97" s="191" t="s">
        <v>276</v>
      </c>
      <c r="L97" s="89"/>
      <c r="M97" s="134"/>
      <c r="N97" s="212"/>
      <c r="O97" s="83" t="s">
        <v>277</v>
      </c>
      <c r="P97" s="196"/>
      <c r="Q97" s="196"/>
      <c r="R97" s="196"/>
      <c r="S97" s="196"/>
      <c r="T97" s="196"/>
      <c r="U97" s="204" t="s">
        <v>3</v>
      </c>
      <c r="V97" s="204"/>
      <c r="W97" s="204"/>
      <c r="X97" s="204"/>
      <c r="Y97" s="204"/>
      <c r="Z97" s="204"/>
      <c r="AA97" s="204"/>
      <c r="AB97" s="198" t="s">
        <v>554</v>
      </c>
    </row>
    <row r="98" spans="1:28" ht="32.25" customHeight="1" x14ac:dyDescent="0.2">
      <c r="A98" s="316" t="s">
        <v>278</v>
      </c>
      <c r="B98" s="317"/>
      <c r="C98" s="317"/>
      <c r="D98" s="317"/>
      <c r="E98" s="317"/>
      <c r="F98" s="317"/>
      <c r="G98" s="318"/>
      <c r="H98" s="82">
        <f>SUM(H91:H97)</f>
        <v>1854894700</v>
      </c>
      <c r="I98" s="82">
        <f>SUM(I91:I97)</f>
        <v>1854894700</v>
      </c>
      <c r="J98" s="136"/>
      <c r="K98" s="136"/>
      <c r="L98" s="82">
        <f>SUM(L91:L97)</f>
        <v>343224153</v>
      </c>
      <c r="M98" s="134"/>
      <c r="N98" s="82">
        <f>SUM(N91:N97)</f>
        <v>6775847</v>
      </c>
      <c r="O98" s="83"/>
      <c r="P98" s="196"/>
      <c r="Q98" s="196"/>
      <c r="R98" s="196"/>
      <c r="S98" s="196"/>
      <c r="T98" s="196"/>
      <c r="U98" s="128"/>
      <c r="V98" s="82">
        <f t="shared" ref="V98:AA98" si="4">SUM(V91:V97)</f>
        <v>6</v>
      </c>
      <c r="W98" s="82">
        <f t="shared" si="4"/>
        <v>0</v>
      </c>
      <c r="X98" s="82">
        <f t="shared" si="4"/>
        <v>0</v>
      </c>
      <c r="Y98" s="82">
        <f t="shared" si="4"/>
        <v>0</v>
      </c>
      <c r="Z98" s="82">
        <f t="shared" si="4"/>
        <v>0</v>
      </c>
      <c r="AA98" s="82">
        <f t="shared" si="4"/>
        <v>0</v>
      </c>
      <c r="AB98" s="133"/>
    </row>
    <row r="99" spans="1:28" ht="33" customHeight="1" x14ac:dyDescent="0.2">
      <c r="A99" s="338" t="s">
        <v>56</v>
      </c>
      <c r="B99" s="339"/>
      <c r="C99" s="339"/>
      <c r="D99" s="339"/>
      <c r="E99" s="339"/>
      <c r="F99" s="339"/>
      <c r="G99" s="340"/>
      <c r="H99" s="85">
        <f>+H89+H98</f>
        <v>5524307300</v>
      </c>
      <c r="I99" s="85">
        <f>+I89+I98</f>
        <v>5108469700</v>
      </c>
      <c r="J99" s="86"/>
      <c r="K99" s="86"/>
      <c r="L99" s="85">
        <f>+L89+L98</f>
        <v>1263381464</v>
      </c>
      <c r="M99" s="221"/>
      <c r="N99" s="85">
        <f>+N89+N98</f>
        <v>475936136</v>
      </c>
      <c r="O99" s="143"/>
      <c r="P99" s="341"/>
      <c r="Q99" s="342"/>
      <c r="R99" s="342"/>
      <c r="S99" s="342"/>
      <c r="T99" s="343"/>
      <c r="U99" s="201"/>
      <c r="V99" s="85">
        <f t="shared" ref="V99:AA99" si="5">+V89+V98</f>
        <v>26</v>
      </c>
      <c r="W99" s="85">
        <f t="shared" si="5"/>
        <v>6</v>
      </c>
      <c r="X99" s="85">
        <f t="shared" si="5"/>
        <v>3</v>
      </c>
      <c r="Y99" s="85">
        <f t="shared" si="5"/>
        <v>2</v>
      </c>
      <c r="Z99" s="85">
        <f t="shared" si="5"/>
        <v>0</v>
      </c>
      <c r="AA99" s="85">
        <f t="shared" si="5"/>
        <v>0</v>
      </c>
      <c r="AB99" s="88"/>
    </row>
    <row r="100" spans="1:28" ht="33" customHeight="1" x14ac:dyDescent="0.2">
      <c r="A100" s="333" t="s">
        <v>279</v>
      </c>
      <c r="B100" s="334"/>
      <c r="C100" s="334"/>
      <c r="D100" s="334"/>
      <c r="E100" s="334"/>
      <c r="F100" s="334"/>
      <c r="G100" s="334"/>
      <c r="H100" s="334"/>
      <c r="I100" s="334"/>
      <c r="J100" s="334"/>
      <c r="K100" s="334"/>
      <c r="L100" s="334"/>
      <c r="M100" s="334"/>
      <c r="N100" s="334"/>
      <c r="O100" s="334"/>
      <c r="P100" s="334"/>
      <c r="Q100" s="334"/>
      <c r="R100" s="334"/>
      <c r="S100" s="334"/>
      <c r="T100" s="334"/>
      <c r="U100" s="334"/>
      <c r="V100" s="334"/>
      <c r="W100" s="334"/>
      <c r="X100" s="334"/>
      <c r="Y100" s="334"/>
      <c r="Z100" s="334"/>
      <c r="AA100" s="334"/>
      <c r="AB100" s="334"/>
    </row>
    <row r="101" spans="1:28" ht="75" customHeight="1" x14ac:dyDescent="0.2">
      <c r="A101" s="196">
        <v>1</v>
      </c>
      <c r="B101" s="291" t="s">
        <v>482</v>
      </c>
      <c r="C101" s="134" t="s">
        <v>280</v>
      </c>
      <c r="D101" s="185" t="s">
        <v>143</v>
      </c>
      <c r="E101" s="190" t="s">
        <v>13</v>
      </c>
      <c r="F101" s="190">
        <v>2022</v>
      </c>
      <c r="G101" s="190">
        <v>2022</v>
      </c>
      <c r="H101" s="81">
        <v>253990800</v>
      </c>
      <c r="I101" s="81">
        <v>253990800</v>
      </c>
      <c r="J101" s="89"/>
      <c r="K101" s="197" t="s">
        <v>205</v>
      </c>
      <c r="L101" s="89">
        <v>253117693</v>
      </c>
      <c r="M101" s="223" t="s">
        <v>281</v>
      </c>
      <c r="N101" s="89">
        <f>+H101-L101</f>
        <v>873107</v>
      </c>
      <c r="O101" s="83" t="s">
        <v>0</v>
      </c>
      <c r="P101" s="196" t="s">
        <v>178</v>
      </c>
      <c r="Q101" s="196" t="s">
        <v>266</v>
      </c>
      <c r="R101" s="196" t="s">
        <v>248</v>
      </c>
      <c r="S101" s="196" t="s">
        <v>248</v>
      </c>
      <c r="T101" s="196"/>
      <c r="U101" s="204" t="s">
        <v>3</v>
      </c>
      <c r="V101" s="79">
        <v>1</v>
      </c>
      <c r="W101" s="79"/>
      <c r="X101" s="79"/>
      <c r="Y101" s="79"/>
      <c r="Z101" s="79"/>
      <c r="AA101" s="79"/>
      <c r="AB101" s="188" t="s">
        <v>240</v>
      </c>
    </row>
    <row r="102" spans="1:28" ht="68.25" customHeight="1" x14ac:dyDescent="0.2">
      <c r="A102" s="196">
        <v>2</v>
      </c>
      <c r="B102" s="291" t="s">
        <v>483</v>
      </c>
      <c r="C102" s="134" t="s">
        <v>282</v>
      </c>
      <c r="D102" s="185" t="s">
        <v>114</v>
      </c>
      <c r="E102" s="190" t="s">
        <v>13</v>
      </c>
      <c r="F102" s="190">
        <v>2022</v>
      </c>
      <c r="G102" s="190">
        <v>2022</v>
      </c>
      <c r="H102" s="81">
        <v>220000000</v>
      </c>
      <c r="I102" s="81">
        <v>220000000</v>
      </c>
      <c r="J102" s="89"/>
      <c r="K102" s="197" t="s">
        <v>205</v>
      </c>
      <c r="L102" s="89">
        <v>214859439</v>
      </c>
      <c r="M102" s="223" t="s">
        <v>283</v>
      </c>
      <c r="N102" s="89">
        <f>+H102-L102</f>
        <v>5140561</v>
      </c>
      <c r="O102" s="83" t="s">
        <v>0</v>
      </c>
      <c r="P102" s="196" t="s">
        <v>178</v>
      </c>
      <c r="Q102" s="196" t="s">
        <v>104</v>
      </c>
      <c r="R102" s="196" t="s">
        <v>269</v>
      </c>
      <c r="S102" s="196" t="s">
        <v>269</v>
      </c>
      <c r="T102" s="196"/>
      <c r="U102" s="204" t="s">
        <v>3</v>
      </c>
      <c r="V102" s="79">
        <v>6</v>
      </c>
      <c r="W102" s="79"/>
      <c r="X102" s="79"/>
      <c r="Y102" s="79"/>
      <c r="Z102" s="79"/>
      <c r="AA102" s="79"/>
      <c r="AB102" s="240" t="s">
        <v>240</v>
      </c>
    </row>
    <row r="103" spans="1:28" ht="75" customHeight="1" x14ac:dyDescent="0.2">
      <c r="A103" s="196">
        <v>3</v>
      </c>
      <c r="B103" s="291" t="s">
        <v>484</v>
      </c>
      <c r="C103" s="134" t="s">
        <v>284</v>
      </c>
      <c r="D103" s="185" t="s">
        <v>143</v>
      </c>
      <c r="E103" s="190" t="s">
        <v>13</v>
      </c>
      <c r="F103" s="190">
        <v>2022</v>
      </c>
      <c r="G103" s="190">
        <v>2022</v>
      </c>
      <c r="H103" s="81">
        <v>283000000</v>
      </c>
      <c r="I103" s="81">
        <v>283000000</v>
      </c>
      <c r="J103" s="89"/>
      <c r="K103" s="197" t="s">
        <v>205</v>
      </c>
      <c r="L103" s="89"/>
      <c r="M103" s="223"/>
      <c r="N103" s="89"/>
      <c r="O103" s="83" t="s">
        <v>0</v>
      </c>
      <c r="P103" s="196" t="s">
        <v>580</v>
      </c>
      <c r="Q103" s="196" t="s">
        <v>131</v>
      </c>
      <c r="R103" s="196"/>
      <c r="S103" s="196" t="s">
        <v>364</v>
      </c>
      <c r="T103" s="196"/>
      <c r="U103" s="204" t="s">
        <v>3</v>
      </c>
      <c r="V103" s="204">
        <v>3</v>
      </c>
      <c r="W103" s="204"/>
      <c r="X103" s="204"/>
      <c r="Y103" s="204"/>
      <c r="Z103" s="204"/>
      <c r="AA103" s="204"/>
      <c r="AB103" s="188" t="s">
        <v>581</v>
      </c>
    </row>
    <row r="104" spans="1:28" ht="72" customHeight="1" x14ac:dyDescent="0.2">
      <c r="A104" s="196">
        <v>4</v>
      </c>
      <c r="B104" s="291" t="s">
        <v>485</v>
      </c>
      <c r="C104" s="134" t="s">
        <v>285</v>
      </c>
      <c r="D104" s="185" t="s">
        <v>114</v>
      </c>
      <c r="E104" s="190" t="s">
        <v>13</v>
      </c>
      <c r="F104" s="190">
        <v>2022</v>
      </c>
      <c r="G104" s="190">
        <v>2022</v>
      </c>
      <c r="H104" s="81">
        <v>200000000</v>
      </c>
      <c r="I104" s="81">
        <v>200000000</v>
      </c>
      <c r="J104" s="89"/>
      <c r="K104" s="197" t="s">
        <v>205</v>
      </c>
      <c r="L104" s="89">
        <v>191522066</v>
      </c>
      <c r="M104" s="223" t="s">
        <v>374</v>
      </c>
      <c r="N104" s="89">
        <f>+H104-L104</f>
        <v>8477934</v>
      </c>
      <c r="O104" s="83" t="s">
        <v>0</v>
      </c>
      <c r="P104" s="196" t="s">
        <v>151</v>
      </c>
      <c r="Q104" s="196" t="s">
        <v>119</v>
      </c>
      <c r="R104" s="196"/>
      <c r="S104" s="196"/>
      <c r="T104" s="196"/>
      <c r="U104" s="204" t="s">
        <v>3</v>
      </c>
      <c r="V104" s="204">
        <v>3</v>
      </c>
      <c r="W104" s="204"/>
      <c r="X104" s="204"/>
      <c r="Y104" s="204"/>
      <c r="Z104" s="204"/>
      <c r="AA104" s="204"/>
      <c r="AB104" s="214" t="s">
        <v>375</v>
      </c>
    </row>
    <row r="105" spans="1:28" ht="67.5" customHeight="1" x14ac:dyDescent="0.2">
      <c r="A105" s="196">
        <v>5</v>
      </c>
      <c r="B105" s="291" t="s">
        <v>486</v>
      </c>
      <c r="C105" s="134" t="s">
        <v>286</v>
      </c>
      <c r="D105" s="185" t="s">
        <v>114</v>
      </c>
      <c r="E105" s="190" t="s">
        <v>13</v>
      </c>
      <c r="F105" s="190">
        <v>2022</v>
      </c>
      <c r="G105" s="190">
        <v>2022</v>
      </c>
      <c r="H105" s="81">
        <v>50000000</v>
      </c>
      <c r="I105" s="81">
        <v>50000000</v>
      </c>
      <c r="J105" s="89"/>
      <c r="K105" s="81" t="s">
        <v>192</v>
      </c>
      <c r="L105" s="89">
        <v>47541113</v>
      </c>
      <c r="M105" s="223" t="s">
        <v>410</v>
      </c>
      <c r="N105" s="89">
        <f>+H105-L105</f>
        <v>2458887</v>
      </c>
      <c r="O105" s="83" t="s">
        <v>155</v>
      </c>
      <c r="P105" s="196"/>
      <c r="Q105" s="196" t="s">
        <v>348</v>
      </c>
      <c r="R105" s="196" t="s">
        <v>391</v>
      </c>
      <c r="S105" s="196" t="s">
        <v>411</v>
      </c>
      <c r="T105" s="196"/>
      <c r="U105" s="204" t="s">
        <v>3</v>
      </c>
      <c r="V105" s="204">
        <v>0</v>
      </c>
      <c r="W105" s="204">
        <v>3</v>
      </c>
      <c r="X105" s="204"/>
      <c r="Y105" s="204"/>
      <c r="Z105" s="204"/>
      <c r="AA105" s="204"/>
      <c r="AB105" s="214" t="s">
        <v>412</v>
      </c>
    </row>
    <row r="106" spans="1:28" ht="72.75" customHeight="1" x14ac:dyDescent="0.2">
      <c r="A106" s="196">
        <v>6</v>
      </c>
      <c r="B106" s="291" t="s">
        <v>487</v>
      </c>
      <c r="C106" s="134" t="s">
        <v>287</v>
      </c>
      <c r="D106" s="185" t="s">
        <v>114</v>
      </c>
      <c r="E106" s="190" t="s">
        <v>13</v>
      </c>
      <c r="F106" s="190">
        <v>2022</v>
      </c>
      <c r="G106" s="190">
        <v>2022</v>
      </c>
      <c r="H106" s="81">
        <v>200000000</v>
      </c>
      <c r="I106" s="81">
        <v>200000000</v>
      </c>
      <c r="J106" s="89"/>
      <c r="K106" s="197" t="s">
        <v>205</v>
      </c>
      <c r="L106" s="89"/>
      <c r="M106" s="223"/>
      <c r="N106" s="89"/>
      <c r="O106" s="83" t="s">
        <v>0</v>
      </c>
      <c r="P106" s="196" t="s">
        <v>151</v>
      </c>
      <c r="Q106" s="196" t="s">
        <v>239</v>
      </c>
      <c r="R106" s="196"/>
      <c r="S106" s="196"/>
      <c r="T106" s="136"/>
      <c r="U106" s="204" t="s">
        <v>3</v>
      </c>
      <c r="V106" s="190"/>
      <c r="W106" s="190"/>
      <c r="X106" s="190"/>
      <c r="Y106" s="190"/>
      <c r="Z106" s="190"/>
      <c r="AA106" s="190"/>
      <c r="AB106" s="214" t="s">
        <v>582</v>
      </c>
    </row>
    <row r="107" spans="1:28" s="91" customFormat="1" ht="31.5" customHeight="1" x14ac:dyDescent="0.25">
      <c r="A107" s="338" t="s">
        <v>288</v>
      </c>
      <c r="B107" s="339"/>
      <c r="C107" s="340"/>
      <c r="D107" s="200"/>
      <c r="E107" s="202"/>
      <c r="F107" s="202"/>
      <c r="G107" s="202"/>
      <c r="H107" s="85">
        <f>SUM(H101:H106)</f>
        <v>1206990800</v>
      </c>
      <c r="I107" s="85">
        <f>SUM(I101:I106)</f>
        <v>1206990800</v>
      </c>
      <c r="J107" s="90"/>
      <c r="K107" s="90"/>
      <c r="L107" s="85">
        <f>SUM(L101:L106)</f>
        <v>707040311</v>
      </c>
      <c r="M107" s="222"/>
      <c r="N107" s="85">
        <f>SUM(N101:N106)</f>
        <v>16950489</v>
      </c>
      <c r="O107" s="300"/>
      <c r="P107" s="338"/>
      <c r="Q107" s="339"/>
      <c r="R107" s="339"/>
      <c r="S107" s="339"/>
      <c r="T107" s="340"/>
      <c r="U107" s="200"/>
      <c r="V107" s="85">
        <f t="shared" ref="V107:AA107" si="6">SUM(V101:V106)</f>
        <v>13</v>
      </c>
      <c r="W107" s="85">
        <f t="shared" si="6"/>
        <v>3</v>
      </c>
      <c r="X107" s="85">
        <f t="shared" si="6"/>
        <v>0</v>
      </c>
      <c r="Y107" s="85">
        <f t="shared" si="6"/>
        <v>0</v>
      </c>
      <c r="Z107" s="85">
        <f t="shared" si="6"/>
        <v>0</v>
      </c>
      <c r="AA107" s="85">
        <f t="shared" si="6"/>
        <v>0</v>
      </c>
      <c r="AB107" s="85"/>
    </row>
    <row r="108" spans="1:28" ht="33.75" customHeight="1" x14ac:dyDescent="0.2">
      <c r="A108" s="333" t="s">
        <v>59</v>
      </c>
      <c r="B108" s="334"/>
      <c r="C108" s="334"/>
      <c r="D108" s="334"/>
      <c r="E108" s="334"/>
      <c r="F108" s="334"/>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row>
    <row r="109" spans="1:28" ht="95.25" customHeight="1" x14ac:dyDescent="0.2">
      <c r="A109" s="131">
        <v>1</v>
      </c>
      <c r="B109" s="289" t="s">
        <v>488</v>
      </c>
      <c r="C109" s="134" t="s">
        <v>289</v>
      </c>
      <c r="D109" s="185" t="s">
        <v>290</v>
      </c>
      <c r="E109" s="190" t="s">
        <v>13</v>
      </c>
      <c r="F109" s="190">
        <v>2022</v>
      </c>
      <c r="G109" s="190">
        <v>2022</v>
      </c>
      <c r="H109" s="81">
        <v>300000000</v>
      </c>
      <c r="I109" s="81">
        <v>300000000</v>
      </c>
      <c r="J109" s="89"/>
      <c r="K109" s="141" t="s">
        <v>81</v>
      </c>
      <c r="L109" s="89"/>
      <c r="M109" s="223"/>
      <c r="N109" s="89"/>
      <c r="O109" s="83" t="s">
        <v>0</v>
      </c>
      <c r="P109" s="206" t="s">
        <v>97</v>
      </c>
      <c r="Q109" s="206" t="s">
        <v>321</v>
      </c>
      <c r="R109" s="206"/>
      <c r="S109" s="206" t="s">
        <v>327</v>
      </c>
      <c r="T109" s="206"/>
      <c r="U109" s="79" t="s">
        <v>3</v>
      </c>
      <c r="V109" s="79">
        <v>0</v>
      </c>
      <c r="W109" s="79">
        <v>0</v>
      </c>
      <c r="X109" s="79"/>
      <c r="Y109" s="79"/>
      <c r="Z109" s="79"/>
      <c r="AA109" s="79"/>
      <c r="AB109" s="120" t="s">
        <v>587</v>
      </c>
    </row>
    <row r="110" spans="1:28" ht="77.25" customHeight="1" x14ac:dyDescent="0.2">
      <c r="A110" s="131">
        <v>2</v>
      </c>
      <c r="B110" s="289" t="s">
        <v>489</v>
      </c>
      <c r="C110" s="134" t="s">
        <v>291</v>
      </c>
      <c r="D110" s="185" t="s">
        <v>290</v>
      </c>
      <c r="E110" s="196" t="s">
        <v>14</v>
      </c>
      <c r="F110" s="190">
        <v>2022</v>
      </c>
      <c r="G110" s="190">
        <v>2022</v>
      </c>
      <c r="H110" s="81">
        <v>34000000</v>
      </c>
      <c r="I110" s="81">
        <v>34000000</v>
      </c>
      <c r="J110" s="89"/>
      <c r="K110" s="141" t="s">
        <v>81</v>
      </c>
      <c r="L110" s="89">
        <v>33564000</v>
      </c>
      <c r="M110" s="223" t="s">
        <v>584</v>
      </c>
      <c r="N110" s="89">
        <f>+H110-L110</f>
        <v>436000</v>
      </c>
      <c r="O110" s="83" t="s">
        <v>155</v>
      </c>
      <c r="P110" s="206" t="s">
        <v>97</v>
      </c>
      <c r="Q110" s="284" t="s">
        <v>413</v>
      </c>
      <c r="R110" s="136"/>
      <c r="S110" s="284" t="s">
        <v>395</v>
      </c>
      <c r="T110" s="136"/>
      <c r="U110" s="204" t="s">
        <v>3</v>
      </c>
      <c r="V110" s="161">
        <v>0</v>
      </c>
      <c r="W110" s="161">
        <v>0</v>
      </c>
      <c r="X110" s="161">
        <v>0</v>
      </c>
      <c r="Y110" s="161">
        <v>1</v>
      </c>
      <c r="Z110" s="161"/>
      <c r="AA110" s="161"/>
      <c r="AB110" s="188" t="s">
        <v>585</v>
      </c>
    </row>
    <row r="111" spans="1:28" ht="59.25" customHeight="1" x14ac:dyDescent="0.2">
      <c r="A111" s="196">
        <v>3</v>
      </c>
      <c r="B111" s="289" t="s">
        <v>490</v>
      </c>
      <c r="C111" s="136" t="s">
        <v>292</v>
      </c>
      <c r="D111" s="185" t="s">
        <v>290</v>
      </c>
      <c r="E111" s="196" t="s">
        <v>14</v>
      </c>
      <c r="F111" s="190">
        <v>2022</v>
      </c>
      <c r="G111" s="190">
        <v>2022</v>
      </c>
      <c r="H111" s="89">
        <v>20000000</v>
      </c>
      <c r="I111" s="89">
        <v>20000000</v>
      </c>
      <c r="J111" s="89"/>
      <c r="K111" s="141" t="s">
        <v>81</v>
      </c>
      <c r="L111" s="89"/>
      <c r="M111" s="223"/>
      <c r="N111" s="89"/>
      <c r="O111" s="83" t="s">
        <v>4</v>
      </c>
      <c r="P111" s="344" t="s">
        <v>211</v>
      </c>
      <c r="Q111" s="345"/>
      <c r="R111" s="345"/>
      <c r="S111" s="345"/>
      <c r="T111" s="346"/>
      <c r="U111" s="136"/>
      <c r="V111" s="163"/>
      <c r="W111" s="163"/>
      <c r="X111" s="163"/>
      <c r="Y111" s="163"/>
      <c r="Z111" s="163"/>
      <c r="AA111" s="163"/>
      <c r="AB111" s="139"/>
    </row>
    <row r="112" spans="1:28" ht="55.5" customHeight="1" x14ac:dyDescent="0.2">
      <c r="A112" s="196">
        <v>4</v>
      </c>
      <c r="B112" s="289" t="s">
        <v>491</v>
      </c>
      <c r="C112" s="136" t="s">
        <v>293</v>
      </c>
      <c r="D112" s="185" t="s">
        <v>290</v>
      </c>
      <c r="E112" s="196" t="s">
        <v>14</v>
      </c>
      <c r="F112" s="190">
        <v>2022</v>
      </c>
      <c r="G112" s="190">
        <v>2022</v>
      </c>
      <c r="H112" s="89">
        <v>180000000</v>
      </c>
      <c r="I112" s="89">
        <v>180000000</v>
      </c>
      <c r="J112" s="89"/>
      <c r="K112" s="141" t="s">
        <v>81</v>
      </c>
      <c r="L112" s="89">
        <v>180000000</v>
      </c>
      <c r="M112" s="223" t="s">
        <v>294</v>
      </c>
      <c r="N112" s="89">
        <f>+H112-L112</f>
        <v>0</v>
      </c>
      <c r="O112" s="83" t="s">
        <v>0</v>
      </c>
      <c r="P112" s="206" t="s">
        <v>97</v>
      </c>
      <c r="Q112" s="196" t="s">
        <v>141</v>
      </c>
      <c r="R112" s="284" t="s">
        <v>329</v>
      </c>
      <c r="S112" s="196" t="s">
        <v>329</v>
      </c>
      <c r="T112" s="196"/>
      <c r="U112" s="204" t="s">
        <v>3</v>
      </c>
      <c r="V112" s="162">
        <v>1</v>
      </c>
      <c r="W112" s="162"/>
      <c r="X112" s="162"/>
      <c r="Y112" s="162"/>
      <c r="Z112" s="162"/>
      <c r="AA112" s="162"/>
      <c r="AB112" s="120" t="s">
        <v>240</v>
      </c>
    </row>
    <row r="113" spans="1:28" ht="79.5" customHeight="1" x14ac:dyDescent="0.2">
      <c r="A113" s="131">
        <v>5</v>
      </c>
      <c r="B113" s="289" t="s">
        <v>492</v>
      </c>
      <c r="C113" s="134" t="s">
        <v>295</v>
      </c>
      <c r="D113" s="185" t="s">
        <v>290</v>
      </c>
      <c r="E113" s="196" t="s">
        <v>14</v>
      </c>
      <c r="F113" s="190">
        <v>2022</v>
      </c>
      <c r="G113" s="190">
        <v>2022</v>
      </c>
      <c r="H113" s="81">
        <v>15000000</v>
      </c>
      <c r="I113" s="81">
        <v>15000000</v>
      </c>
      <c r="J113" s="89"/>
      <c r="K113" s="141" t="s">
        <v>81</v>
      </c>
      <c r="L113" s="89"/>
      <c r="M113" s="223"/>
      <c r="N113" s="89"/>
      <c r="O113" s="83" t="s">
        <v>4</v>
      </c>
      <c r="P113" s="344" t="s">
        <v>211</v>
      </c>
      <c r="Q113" s="345"/>
      <c r="R113" s="345"/>
      <c r="S113" s="345"/>
      <c r="T113" s="346"/>
      <c r="U113" s="132"/>
      <c r="V113" s="161"/>
      <c r="W113" s="161"/>
      <c r="X113" s="161"/>
      <c r="Y113" s="161"/>
      <c r="Z113" s="161"/>
      <c r="AA113" s="161"/>
      <c r="AB113" s="83"/>
    </row>
    <row r="114" spans="1:28" ht="81" customHeight="1" x14ac:dyDescent="0.2">
      <c r="A114" s="131">
        <v>6</v>
      </c>
      <c r="B114" s="289" t="s">
        <v>493</v>
      </c>
      <c r="C114" s="134" t="s">
        <v>296</v>
      </c>
      <c r="D114" s="185" t="s">
        <v>290</v>
      </c>
      <c r="E114" s="196" t="s">
        <v>14</v>
      </c>
      <c r="F114" s="190">
        <v>2022</v>
      </c>
      <c r="G114" s="190">
        <v>2022</v>
      </c>
      <c r="H114" s="81">
        <v>30000000</v>
      </c>
      <c r="I114" s="81">
        <v>30000000</v>
      </c>
      <c r="J114" s="89"/>
      <c r="K114" s="141" t="s">
        <v>81</v>
      </c>
      <c r="L114" s="89">
        <v>28230000</v>
      </c>
      <c r="M114" s="223" t="s">
        <v>586</v>
      </c>
      <c r="N114" s="89">
        <f>+H114-L114</f>
        <v>1770000</v>
      </c>
      <c r="O114" s="83" t="s">
        <v>155</v>
      </c>
      <c r="P114" s="206" t="s">
        <v>97</v>
      </c>
      <c r="Q114" s="196" t="s">
        <v>414</v>
      </c>
      <c r="R114" s="196"/>
      <c r="S114" s="196" t="s">
        <v>415</v>
      </c>
      <c r="T114" s="196"/>
      <c r="U114" s="79" t="s">
        <v>3</v>
      </c>
      <c r="V114" s="79">
        <v>0</v>
      </c>
      <c r="W114" s="79">
        <v>1</v>
      </c>
      <c r="X114" s="79">
        <v>0</v>
      </c>
      <c r="Y114" s="79">
        <v>1</v>
      </c>
      <c r="Z114" s="79"/>
      <c r="AA114" s="79"/>
      <c r="AB114" s="294" t="s">
        <v>585</v>
      </c>
    </row>
    <row r="115" spans="1:28" ht="129.75" customHeight="1" x14ac:dyDescent="0.2">
      <c r="A115" s="131">
        <v>7</v>
      </c>
      <c r="B115" s="289" t="s">
        <v>494</v>
      </c>
      <c r="C115" s="134" t="s">
        <v>60</v>
      </c>
      <c r="D115" s="185" t="s">
        <v>290</v>
      </c>
      <c r="E115" s="196" t="s">
        <v>177</v>
      </c>
      <c r="F115" s="190">
        <v>2022</v>
      </c>
      <c r="G115" s="190">
        <v>2022</v>
      </c>
      <c r="H115" s="81">
        <v>64000000</v>
      </c>
      <c r="I115" s="81">
        <v>64000000</v>
      </c>
      <c r="J115" s="89"/>
      <c r="K115" s="141" t="s">
        <v>81</v>
      </c>
      <c r="L115" s="89">
        <v>62500000</v>
      </c>
      <c r="M115" s="223" t="s">
        <v>376</v>
      </c>
      <c r="N115" s="89">
        <f>+H115-L115</f>
        <v>1500000</v>
      </c>
      <c r="O115" s="83" t="s">
        <v>297</v>
      </c>
      <c r="P115" s="333" t="s">
        <v>377</v>
      </c>
      <c r="Q115" s="334"/>
      <c r="R115" s="334"/>
      <c r="S115" s="334"/>
      <c r="T115" s="347"/>
      <c r="U115" s="79" t="s">
        <v>3</v>
      </c>
      <c r="V115" s="79"/>
      <c r="W115" s="79"/>
      <c r="X115" s="79"/>
      <c r="Y115" s="79"/>
      <c r="Z115" s="79"/>
      <c r="AA115" s="79"/>
      <c r="AB115" s="120" t="s">
        <v>378</v>
      </c>
    </row>
    <row r="116" spans="1:28" ht="75" customHeight="1" x14ac:dyDescent="0.2">
      <c r="A116" s="131">
        <v>8</v>
      </c>
      <c r="B116" s="289" t="s">
        <v>495</v>
      </c>
      <c r="C116" s="134" t="s">
        <v>298</v>
      </c>
      <c r="D116" s="208" t="s">
        <v>143</v>
      </c>
      <c r="E116" s="132" t="s">
        <v>299</v>
      </c>
      <c r="F116" s="190">
        <v>2022</v>
      </c>
      <c r="G116" s="190">
        <v>2022</v>
      </c>
      <c r="H116" s="81">
        <v>20000000</v>
      </c>
      <c r="I116" s="81">
        <v>20000000</v>
      </c>
      <c r="J116" s="89"/>
      <c r="K116" s="141" t="s">
        <v>81</v>
      </c>
      <c r="L116" s="89"/>
      <c r="M116" s="223"/>
      <c r="N116" s="89"/>
      <c r="O116" s="83" t="s">
        <v>4</v>
      </c>
      <c r="P116" s="344" t="s">
        <v>211</v>
      </c>
      <c r="Q116" s="345"/>
      <c r="R116" s="345"/>
      <c r="S116" s="345"/>
      <c r="T116" s="346"/>
      <c r="U116" s="79"/>
      <c r="V116" s="79"/>
      <c r="W116" s="79"/>
      <c r="X116" s="79"/>
      <c r="Y116" s="79"/>
      <c r="Z116" s="79"/>
      <c r="AA116" s="79"/>
      <c r="AB116" s="120"/>
    </row>
    <row r="117" spans="1:28" ht="56.25" customHeight="1" x14ac:dyDescent="0.2">
      <c r="A117" s="131">
        <v>9</v>
      </c>
      <c r="B117" s="289" t="s">
        <v>496</v>
      </c>
      <c r="C117" s="134" t="s">
        <v>61</v>
      </c>
      <c r="D117" s="185" t="s">
        <v>290</v>
      </c>
      <c r="E117" s="190" t="s">
        <v>299</v>
      </c>
      <c r="F117" s="190">
        <v>2022</v>
      </c>
      <c r="G117" s="190">
        <v>2022</v>
      </c>
      <c r="H117" s="81">
        <v>20000000</v>
      </c>
      <c r="I117" s="81">
        <v>20000000</v>
      </c>
      <c r="J117" s="89"/>
      <c r="K117" s="141" t="s">
        <v>81</v>
      </c>
      <c r="L117" s="89"/>
      <c r="M117" s="223"/>
      <c r="N117" s="89"/>
      <c r="O117" s="83" t="s">
        <v>4</v>
      </c>
      <c r="P117" s="344" t="s">
        <v>211</v>
      </c>
      <c r="Q117" s="345"/>
      <c r="R117" s="345"/>
      <c r="S117" s="345"/>
      <c r="T117" s="346"/>
      <c r="U117" s="132"/>
      <c r="V117" s="161"/>
      <c r="W117" s="161"/>
      <c r="X117" s="161"/>
      <c r="Y117" s="161"/>
      <c r="Z117" s="161"/>
      <c r="AA117" s="161"/>
      <c r="AB117" s="83"/>
    </row>
    <row r="118" spans="1:28" ht="60.75" customHeight="1" x14ac:dyDescent="0.2">
      <c r="A118" s="189">
        <v>10</v>
      </c>
      <c r="B118" s="289" t="s">
        <v>497</v>
      </c>
      <c r="C118" s="134" t="s">
        <v>300</v>
      </c>
      <c r="D118" s="185" t="s">
        <v>290</v>
      </c>
      <c r="E118" s="190" t="s">
        <v>299</v>
      </c>
      <c r="F118" s="190">
        <v>2022</v>
      </c>
      <c r="G118" s="190">
        <v>2022</v>
      </c>
      <c r="H118" s="81">
        <v>5000000</v>
      </c>
      <c r="I118" s="81">
        <v>5000000</v>
      </c>
      <c r="J118" s="89"/>
      <c r="K118" s="141" t="s">
        <v>81</v>
      </c>
      <c r="L118" s="89"/>
      <c r="M118" s="223"/>
      <c r="N118" s="89"/>
      <c r="O118" s="83" t="s">
        <v>4</v>
      </c>
      <c r="P118" s="344" t="s">
        <v>211</v>
      </c>
      <c r="Q118" s="345"/>
      <c r="R118" s="345"/>
      <c r="S118" s="345"/>
      <c r="T118" s="346"/>
      <c r="U118" s="204"/>
      <c r="V118" s="204"/>
      <c r="W118" s="204"/>
      <c r="X118" s="204"/>
      <c r="Y118" s="204"/>
      <c r="Z118" s="204"/>
      <c r="AA118" s="204"/>
      <c r="AB118" s="83"/>
    </row>
    <row r="119" spans="1:28" ht="60.75" customHeight="1" x14ac:dyDescent="0.2">
      <c r="A119" s="189">
        <v>11</v>
      </c>
      <c r="B119" s="289" t="s">
        <v>498</v>
      </c>
      <c r="C119" s="134" t="s">
        <v>301</v>
      </c>
      <c r="D119" s="185" t="s">
        <v>290</v>
      </c>
      <c r="E119" s="190" t="s">
        <v>299</v>
      </c>
      <c r="F119" s="190">
        <v>2022</v>
      </c>
      <c r="G119" s="190">
        <v>2022</v>
      </c>
      <c r="H119" s="81">
        <v>5000000</v>
      </c>
      <c r="I119" s="81">
        <v>5000000</v>
      </c>
      <c r="J119" s="89"/>
      <c r="K119" s="141" t="s">
        <v>81</v>
      </c>
      <c r="L119" s="89"/>
      <c r="M119" s="223"/>
      <c r="N119" s="89"/>
      <c r="O119" s="83" t="s">
        <v>4</v>
      </c>
      <c r="P119" s="344" t="s">
        <v>211</v>
      </c>
      <c r="Q119" s="345"/>
      <c r="R119" s="345"/>
      <c r="S119" s="345"/>
      <c r="T119" s="346"/>
      <c r="U119" s="204"/>
      <c r="V119" s="204"/>
      <c r="W119" s="204"/>
      <c r="X119" s="204"/>
      <c r="Y119" s="204"/>
      <c r="Z119" s="204"/>
      <c r="AA119" s="204"/>
      <c r="AB119" s="83"/>
    </row>
    <row r="120" spans="1:28" ht="60.75" customHeight="1" x14ac:dyDescent="0.2">
      <c r="A120" s="189">
        <v>12</v>
      </c>
      <c r="B120" s="289" t="s">
        <v>499</v>
      </c>
      <c r="C120" s="134" t="s">
        <v>302</v>
      </c>
      <c r="D120" s="185" t="s">
        <v>290</v>
      </c>
      <c r="E120" s="190" t="s">
        <v>299</v>
      </c>
      <c r="F120" s="190">
        <v>2022</v>
      </c>
      <c r="G120" s="190">
        <v>2022</v>
      </c>
      <c r="H120" s="81">
        <v>7000000</v>
      </c>
      <c r="I120" s="81">
        <v>7000000</v>
      </c>
      <c r="J120" s="89"/>
      <c r="K120" s="141" t="s">
        <v>81</v>
      </c>
      <c r="L120" s="89"/>
      <c r="M120" s="223"/>
      <c r="N120" s="89"/>
      <c r="O120" s="83" t="s">
        <v>4</v>
      </c>
      <c r="P120" s="344" t="s">
        <v>211</v>
      </c>
      <c r="Q120" s="345"/>
      <c r="R120" s="345"/>
      <c r="S120" s="345"/>
      <c r="T120" s="346"/>
      <c r="U120" s="204"/>
      <c r="V120" s="204"/>
      <c r="W120" s="204"/>
      <c r="X120" s="204"/>
      <c r="Y120" s="204"/>
      <c r="Z120" s="204"/>
      <c r="AA120" s="204"/>
      <c r="AB120" s="83"/>
    </row>
    <row r="121" spans="1:28" ht="36.75" customHeight="1" x14ac:dyDescent="0.2">
      <c r="A121" s="338" t="s">
        <v>62</v>
      </c>
      <c r="B121" s="339"/>
      <c r="C121" s="340"/>
      <c r="D121" s="200"/>
      <c r="E121" s="92"/>
      <c r="F121" s="87"/>
      <c r="G121" s="87"/>
      <c r="H121" s="85">
        <f>SUM(H109:H120)</f>
        <v>700000000</v>
      </c>
      <c r="I121" s="85">
        <f>SUM(I109:I120)</f>
        <v>700000000</v>
      </c>
      <c r="J121" s="93"/>
      <c r="K121" s="93"/>
      <c r="L121" s="85">
        <f>SUM(L109:L120)</f>
        <v>304294000</v>
      </c>
      <c r="M121" s="224"/>
      <c r="N121" s="85">
        <f>SUM(N109:N120)</f>
        <v>3706000</v>
      </c>
      <c r="O121" s="143"/>
      <c r="P121" s="87"/>
      <c r="Q121" s="87"/>
      <c r="R121" s="87"/>
      <c r="S121" s="87"/>
      <c r="T121" s="87"/>
      <c r="U121" s="87"/>
      <c r="V121" s="85">
        <f t="shared" ref="V121:AB121" si="7">SUM(V109:V120)</f>
        <v>1</v>
      </c>
      <c r="W121" s="85">
        <f t="shared" si="7"/>
        <v>1</v>
      </c>
      <c r="X121" s="85">
        <f t="shared" si="7"/>
        <v>0</v>
      </c>
      <c r="Y121" s="85">
        <f t="shared" si="7"/>
        <v>2</v>
      </c>
      <c r="Z121" s="85">
        <f t="shared" si="7"/>
        <v>0</v>
      </c>
      <c r="AA121" s="85">
        <f t="shared" si="7"/>
        <v>0</v>
      </c>
      <c r="AB121" s="85">
        <f t="shared" si="7"/>
        <v>0</v>
      </c>
    </row>
    <row r="122" spans="1:28" ht="27" customHeight="1" x14ac:dyDescent="0.2">
      <c r="A122" s="336" t="s">
        <v>76</v>
      </c>
      <c r="B122" s="336"/>
      <c r="C122" s="336"/>
      <c r="D122" s="336"/>
      <c r="E122" s="336"/>
      <c r="F122" s="336"/>
      <c r="G122" s="336"/>
      <c r="H122" s="336"/>
      <c r="I122" s="336"/>
      <c r="J122" s="336"/>
      <c r="K122" s="336"/>
      <c r="L122" s="336"/>
      <c r="M122" s="336"/>
      <c r="N122" s="336"/>
      <c r="O122" s="336"/>
      <c r="P122" s="336"/>
      <c r="Q122" s="336"/>
      <c r="R122" s="336"/>
      <c r="S122" s="336"/>
      <c r="T122" s="336"/>
      <c r="U122" s="336"/>
      <c r="V122" s="336"/>
      <c r="W122" s="336"/>
      <c r="X122" s="336"/>
      <c r="Y122" s="336"/>
      <c r="Z122" s="336"/>
      <c r="AA122" s="336"/>
      <c r="AB122" s="336"/>
    </row>
    <row r="123" spans="1:28" ht="27" customHeight="1" x14ac:dyDescent="0.2">
      <c r="A123" s="336" t="s">
        <v>303</v>
      </c>
      <c r="B123" s="336"/>
      <c r="C123" s="336"/>
      <c r="D123" s="336"/>
      <c r="E123" s="336"/>
      <c r="F123" s="336"/>
      <c r="G123" s="336"/>
      <c r="H123" s="336"/>
      <c r="I123" s="336"/>
      <c r="J123" s="336"/>
      <c r="K123" s="336"/>
      <c r="L123" s="336"/>
      <c r="M123" s="336"/>
      <c r="N123" s="336"/>
      <c r="O123" s="336"/>
      <c r="P123" s="336"/>
      <c r="Q123" s="336"/>
      <c r="R123" s="336"/>
      <c r="S123" s="336"/>
      <c r="T123" s="336"/>
      <c r="U123" s="336"/>
      <c r="V123" s="336"/>
      <c r="W123" s="336"/>
      <c r="X123" s="336"/>
      <c r="Y123" s="336"/>
      <c r="Z123" s="336"/>
      <c r="AA123" s="336"/>
      <c r="AB123" s="336"/>
    </row>
    <row r="124" spans="1:28" ht="106.5" customHeight="1" x14ac:dyDescent="0.2">
      <c r="A124" s="128">
        <v>1</v>
      </c>
      <c r="B124" s="289" t="s">
        <v>500</v>
      </c>
      <c r="C124" s="134" t="s">
        <v>304</v>
      </c>
      <c r="D124" s="185" t="s">
        <v>114</v>
      </c>
      <c r="E124" s="128" t="s">
        <v>13</v>
      </c>
      <c r="F124" s="190">
        <v>2022</v>
      </c>
      <c r="G124" s="190">
        <v>2022</v>
      </c>
      <c r="H124" s="81">
        <v>867000000</v>
      </c>
      <c r="I124" s="81">
        <v>867000000</v>
      </c>
      <c r="J124" s="89"/>
      <c r="K124" s="197" t="s">
        <v>110</v>
      </c>
      <c r="L124" s="89"/>
      <c r="M124" s="223"/>
      <c r="N124" s="89"/>
      <c r="O124" s="83" t="s">
        <v>0</v>
      </c>
      <c r="P124" s="196" t="s">
        <v>305</v>
      </c>
      <c r="Q124" s="196" t="s">
        <v>260</v>
      </c>
      <c r="R124" s="196"/>
      <c r="S124" s="286" t="s">
        <v>417</v>
      </c>
      <c r="T124" s="136"/>
      <c r="U124" s="204" t="s">
        <v>3</v>
      </c>
      <c r="V124" s="163">
        <v>3</v>
      </c>
      <c r="W124" s="163"/>
      <c r="X124" s="163"/>
      <c r="Y124" s="163"/>
      <c r="Z124" s="163"/>
      <c r="AA124" s="163"/>
      <c r="AB124" s="120" t="s">
        <v>583</v>
      </c>
    </row>
    <row r="125" spans="1:28" ht="33.75" customHeight="1" x14ac:dyDescent="0.2">
      <c r="A125" s="337" t="s">
        <v>306</v>
      </c>
      <c r="B125" s="337"/>
      <c r="C125" s="337"/>
      <c r="D125" s="337"/>
      <c r="E125" s="337"/>
      <c r="F125" s="337"/>
      <c r="G125" s="337"/>
      <c r="H125" s="82">
        <f>SUM(H124)</f>
        <v>867000000</v>
      </c>
      <c r="I125" s="82">
        <f>SUM(I124)</f>
        <v>867000000</v>
      </c>
      <c r="J125" s="89"/>
      <c r="K125" s="89"/>
      <c r="L125" s="82">
        <f>SUM(L124)</f>
        <v>0</v>
      </c>
      <c r="M125" s="223"/>
      <c r="N125" s="82">
        <f>SUM(N124)</f>
        <v>0</v>
      </c>
      <c r="O125" s="83"/>
      <c r="P125" s="196"/>
      <c r="Q125" s="196"/>
      <c r="R125" s="196"/>
      <c r="S125" s="196"/>
      <c r="T125" s="196"/>
      <c r="U125" s="128"/>
      <c r="V125" s="199">
        <f>SUM(V124)</f>
        <v>3</v>
      </c>
      <c r="W125" s="163"/>
      <c r="X125" s="163"/>
      <c r="Y125" s="163"/>
      <c r="Z125" s="163"/>
      <c r="AA125" s="163"/>
      <c r="AB125" s="81"/>
    </row>
    <row r="126" spans="1:28" ht="34.5" customHeight="1" x14ac:dyDescent="0.2">
      <c r="A126" s="336" t="s">
        <v>307</v>
      </c>
      <c r="B126" s="336"/>
      <c r="C126" s="336"/>
      <c r="D126" s="336"/>
      <c r="E126" s="336"/>
      <c r="F126" s="336"/>
      <c r="G126" s="336"/>
      <c r="H126" s="336"/>
      <c r="I126" s="336"/>
      <c r="J126" s="336"/>
      <c r="K126" s="336"/>
      <c r="L126" s="336"/>
      <c r="M126" s="336"/>
      <c r="N126" s="336"/>
      <c r="O126" s="336"/>
      <c r="P126" s="336"/>
      <c r="Q126" s="336"/>
      <c r="R126" s="336"/>
      <c r="S126" s="336"/>
      <c r="T126" s="336"/>
      <c r="U126" s="336"/>
      <c r="V126" s="336"/>
      <c r="W126" s="336"/>
      <c r="X126" s="336"/>
      <c r="Y126" s="336"/>
      <c r="Z126" s="336"/>
      <c r="AA126" s="336"/>
      <c r="AB126" s="336"/>
    </row>
    <row r="127" spans="1:28" ht="65.25" customHeight="1" x14ac:dyDescent="0.2">
      <c r="A127" s="131">
        <v>1</v>
      </c>
      <c r="B127" s="289" t="s">
        <v>501</v>
      </c>
      <c r="C127" s="134" t="s">
        <v>308</v>
      </c>
      <c r="D127" s="208" t="s">
        <v>143</v>
      </c>
      <c r="E127" s="132" t="s">
        <v>14</v>
      </c>
      <c r="F127" s="190">
        <v>2022</v>
      </c>
      <c r="G127" s="190">
        <v>2022</v>
      </c>
      <c r="H127" s="81">
        <v>1600000000</v>
      </c>
      <c r="I127" s="81">
        <v>1600000000</v>
      </c>
      <c r="J127" s="89"/>
      <c r="K127" s="141" t="s">
        <v>80</v>
      </c>
      <c r="L127" s="89"/>
      <c r="M127" s="223"/>
      <c r="N127" s="89"/>
      <c r="O127" s="83" t="s">
        <v>0</v>
      </c>
      <c r="P127" s="196" t="s">
        <v>104</v>
      </c>
      <c r="Q127" s="196" t="s">
        <v>379</v>
      </c>
      <c r="R127" s="196"/>
      <c r="S127" s="196" t="s">
        <v>323</v>
      </c>
      <c r="T127" s="196"/>
      <c r="U127" s="79" t="s">
        <v>3</v>
      </c>
      <c r="V127" s="79">
        <v>50</v>
      </c>
      <c r="W127" s="79"/>
      <c r="X127" s="79"/>
      <c r="Y127" s="79"/>
      <c r="Z127" s="79"/>
      <c r="AA127" s="79"/>
      <c r="AB127" s="120" t="s">
        <v>380</v>
      </c>
    </row>
    <row r="128" spans="1:28" ht="30.75" customHeight="1" x14ac:dyDescent="0.2">
      <c r="A128" s="337" t="s">
        <v>306</v>
      </c>
      <c r="B128" s="337"/>
      <c r="C128" s="337"/>
      <c r="D128" s="337"/>
      <c r="E128" s="337"/>
      <c r="F128" s="337"/>
      <c r="G128" s="337"/>
      <c r="H128" s="82">
        <f>SUM(H127:H127)</f>
        <v>1600000000</v>
      </c>
      <c r="I128" s="82">
        <f>SUM(I127:I127)</f>
        <v>1600000000</v>
      </c>
      <c r="J128" s="89"/>
      <c r="K128" s="89"/>
      <c r="L128" s="82">
        <f>SUM(L127:L127)</f>
        <v>0</v>
      </c>
      <c r="M128" s="223"/>
      <c r="N128" s="82">
        <f>SUM(N127:N127)</f>
        <v>0</v>
      </c>
      <c r="O128" s="83"/>
      <c r="P128" s="196"/>
      <c r="Q128" s="196"/>
      <c r="R128" s="196"/>
      <c r="S128" s="196"/>
      <c r="T128" s="196"/>
      <c r="U128" s="128"/>
      <c r="V128" s="82">
        <f t="shared" ref="V128:AA128" si="8">SUM(V127:V127)</f>
        <v>50</v>
      </c>
      <c r="W128" s="82">
        <f t="shared" si="8"/>
        <v>0</v>
      </c>
      <c r="X128" s="82">
        <f t="shared" si="8"/>
        <v>0</v>
      </c>
      <c r="Y128" s="82">
        <f t="shared" si="8"/>
        <v>0</v>
      </c>
      <c r="Z128" s="82">
        <f t="shared" si="8"/>
        <v>0</v>
      </c>
      <c r="AA128" s="82">
        <f t="shared" si="8"/>
        <v>0</v>
      </c>
      <c r="AB128" s="81"/>
    </row>
    <row r="129" spans="1:28" ht="32.25" customHeight="1" x14ac:dyDescent="0.2">
      <c r="A129" s="335" t="s">
        <v>72</v>
      </c>
      <c r="B129" s="335"/>
      <c r="C129" s="335"/>
      <c r="D129" s="202"/>
      <c r="E129" s="87"/>
      <c r="F129" s="87"/>
      <c r="G129" s="87"/>
      <c r="H129" s="94">
        <f>+H125+H128</f>
        <v>2467000000</v>
      </c>
      <c r="I129" s="94">
        <f>+I125+I128</f>
        <v>2467000000</v>
      </c>
      <c r="J129" s="118"/>
      <c r="K129" s="118"/>
      <c r="L129" s="94">
        <f>+L125+L128</f>
        <v>0</v>
      </c>
      <c r="M129" s="225"/>
      <c r="N129" s="94">
        <f>+N125+N128</f>
        <v>0</v>
      </c>
      <c r="O129" s="301"/>
      <c r="P129" s="95"/>
      <c r="Q129" s="95"/>
      <c r="R129" s="95"/>
      <c r="S129" s="95"/>
      <c r="T129" s="95"/>
      <c r="U129" s="95"/>
      <c r="V129" s="94">
        <f t="shared" ref="V129:AB129" si="9">+V125+V128</f>
        <v>53</v>
      </c>
      <c r="W129" s="94">
        <f t="shared" si="9"/>
        <v>0</v>
      </c>
      <c r="X129" s="94">
        <f t="shared" si="9"/>
        <v>0</v>
      </c>
      <c r="Y129" s="94">
        <f t="shared" si="9"/>
        <v>0</v>
      </c>
      <c r="Z129" s="94">
        <f t="shared" si="9"/>
        <v>0</v>
      </c>
      <c r="AA129" s="94">
        <f t="shared" si="9"/>
        <v>0</v>
      </c>
      <c r="AB129" s="94">
        <f t="shared" si="9"/>
        <v>0</v>
      </c>
    </row>
    <row r="130" spans="1:28" ht="30" customHeight="1" thickBot="1" x14ac:dyDescent="0.25">
      <c r="A130" s="335" t="s">
        <v>63</v>
      </c>
      <c r="B130" s="335"/>
      <c r="C130" s="335"/>
      <c r="D130" s="335"/>
      <c r="E130" s="335"/>
      <c r="F130" s="335"/>
      <c r="G130" s="335"/>
      <c r="H130" s="94">
        <f>+H23+H50+H58+H99+H107+H121+H129</f>
        <v>59469795200</v>
      </c>
      <c r="I130" s="94">
        <f>+I23+I50+I58+I99+I107+I121+I129</f>
        <v>30634524700</v>
      </c>
      <c r="J130" s="216"/>
      <c r="K130" s="216"/>
      <c r="L130" s="94">
        <f>+L23+L50+L58+L99+L107+L121+L129</f>
        <v>39933552771</v>
      </c>
      <c r="M130" s="226"/>
      <c r="N130" s="94">
        <f>+N23+N50+N58+N99+N107+N121+N129</f>
        <v>1197556279</v>
      </c>
      <c r="O130" s="302"/>
      <c r="P130" s="123"/>
      <c r="Q130" s="123"/>
      <c r="R130" s="123"/>
      <c r="S130" s="123"/>
      <c r="T130" s="123"/>
      <c r="U130" s="123"/>
      <c r="V130" s="94">
        <f t="shared" ref="V130:AA130" si="10">+V23+V50+V58+V99+V107+V121+V129</f>
        <v>144</v>
      </c>
      <c r="W130" s="94">
        <f t="shared" si="10"/>
        <v>24</v>
      </c>
      <c r="X130" s="94">
        <f t="shared" si="10"/>
        <v>10</v>
      </c>
      <c r="Y130" s="94">
        <f t="shared" si="10"/>
        <v>9</v>
      </c>
      <c r="Z130" s="94">
        <f t="shared" si="10"/>
        <v>2</v>
      </c>
      <c r="AA130" s="94">
        <f t="shared" si="10"/>
        <v>0</v>
      </c>
      <c r="AB130" s="217"/>
    </row>
    <row r="131" spans="1:28" ht="29.25" customHeight="1" thickBot="1" x14ac:dyDescent="0.3">
      <c r="AA131" s="165">
        <f>+V130+W130+X130+Y130+Z130+AA130</f>
        <v>189</v>
      </c>
    </row>
    <row r="132" spans="1:28" x14ac:dyDescent="0.2">
      <c r="U132" s="75"/>
      <c r="V132" s="75"/>
      <c r="W132" s="75"/>
      <c r="X132" s="75"/>
      <c r="Y132" s="75"/>
      <c r="Z132" s="75"/>
      <c r="AA132" s="75"/>
    </row>
    <row r="133" spans="1:28" x14ac:dyDescent="0.2">
      <c r="U133" s="75"/>
      <c r="V133" s="75"/>
      <c r="W133" s="75"/>
      <c r="X133" s="75"/>
      <c r="Y133" s="75"/>
      <c r="Z133" s="75"/>
      <c r="AA133" s="75"/>
    </row>
    <row r="134" spans="1:28" x14ac:dyDescent="0.2">
      <c r="E134" s="75"/>
      <c r="U134" s="75"/>
      <c r="V134" s="75"/>
      <c r="W134" s="75"/>
      <c r="X134" s="75"/>
      <c r="Y134" s="75"/>
      <c r="Z134" s="75"/>
      <c r="AA134" s="75"/>
    </row>
    <row r="135" spans="1:28" ht="15.75" x14ac:dyDescent="0.25">
      <c r="E135" s="75"/>
      <c r="L135" s="91" t="s">
        <v>15</v>
      </c>
      <c r="M135" s="75"/>
      <c r="U135" s="75"/>
      <c r="V135" s="75"/>
      <c r="W135" s="75"/>
      <c r="X135" s="75"/>
      <c r="Y135" s="75"/>
      <c r="Z135" s="75"/>
      <c r="AA135" s="75"/>
    </row>
    <row r="136" spans="1:28" x14ac:dyDescent="0.2">
      <c r="M136" s="75" t="s">
        <v>89</v>
      </c>
    </row>
    <row r="137" spans="1:28" ht="55.5" customHeight="1" x14ac:dyDescent="0.2">
      <c r="M137" s="75"/>
    </row>
    <row r="138" spans="1:28" ht="15.75" x14ac:dyDescent="0.25">
      <c r="L138" s="91" t="s">
        <v>16</v>
      </c>
      <c r="M138" s="91"/>
    </row>
    <row r="139" spans="1:28" x14ac:dyDescent="0.2">
      <c r="M139" s="75" t="s">
        <v>88</v>
      </c>
    </row>
  </sheetData>
  <mergeCells count="101">
    <mergeCell ref="P119:T119"/>
    <mergeCell ref="P120:T120"/>
    <mergeCell ref="B38:B39"/>
    <mergeCell ref="B64:B65"/>
    <mergeCell ref="B87:B88"/>
    <mergeCell ref="N87:N88"/>
    <mergeCell ref="P115:T115"/>
    <mergeCell ref="P67:T67"/>
    <mergeCell ref="P111:T111"/>
    <mergeCell ref="K64:K65"/>
    <mergeCell ref="O64:O65"/>
    <mergeCell ref="P64:P65"/>
    <mergeCell ref="O38:O39"/>
    <mergeCell ref="P38:P39"/>
    <mergeCell ref="G38:G39"/>
    <mergeCell ref="H38:H39"/>
    <mergeCell ref="I38:I39"/>
    <mergeCell ref="J38:J39"/>
    <mergeCell ref="K38:K39"/>
    <mergeCell ref="A123:AB123"/>
    <mergeCell ref="A98:G98"/>
    <mergeCell ref="A108:AB108"/>
    <mergeCell ref="A50:G50"/>
    <mergeCell ref="A51:AB51"/>
    <mergeCell ref="A64:A65"/>
    <mergeCell ref="A60:AB60"/>
    <mergeCell ref="A89:G89"/>
    <mergeCell ref="C64:C65"/>
    <mergeCell ref="D64:D65"/>
    <mergeCell ref="E64:E65"/>
    <mergeCell ref="F64:F65"/>
    <mergeCell ref="G64:G65"/>
    <mergeCell ref="H64:H65"/>
    <mergeCell ref="I64:I65"/>
    <mergeCell ref="J64:J65"/>
    <mergeCell ref="P116:T116"/>
    <mergeCell ref="A90:AB90"/>
    <mergeCell ref="P118:T118"/>
    <mergeCell ref="A9:AB9"/>
    <mergeCell ref="U5:U7"/>
    <mergeCell ref="AB5:AB7"/>
    <mergeCell ref="I5:I7"/>
    <mergeCell ref="J5:J7"/>
    <mergeCell ref="B5:B7"/>
    <mergeCell ref="A130:G130"/>
    <mergeCell ref="A126:AB126"/>
    <mergeCell ref="A128:G128"/>
    <mergeCell ref="A129:C129"/>
    <mergeCell ref="A23:G23"/>
    <mergeCell ref="U64:U65"/>
    <mergeCell ref="A125:G125"/>
    <mergeCell ref="A99:G99"/>
    <mergeCell ref="P99:T99"/>
    <mergeCell ref="A100:AB100"/>
    <mergeCell ref="P113:T113"/>
    <mergeCell ref="A107:C107"/>
    <mergeCell ref="P107:T107"/>
    <mergeCell ref="P117:T117"/>
    <mergeCell ref="A121:C121"/>
    <mergeCell ref="A122:AB122"/>
    <mergeCell ref="A24:AB24"/>
    <mergeCell ref="P55:T55"/>
    <mergeCell ref="A3:AB3"/>
    <mergeCell ref="V5:AA5"/>
    <mergeCell ref="P5:T6"/>
    <mergeCell ref="A2:AB2"/>
    <mergeCell ref="O5:O7"/>
    <mergeCell ref="A5:A7"/>
    <mergeCell ref="C5:C7"/>
    <mergeCell ref="E5:E7"/>
    <mergeCell ref="H5:H7"/>
    <mergeCell ref="D5:D7"/>
    <mergeCell ref="K5:K7"/>
    <mergeCell ref="L5:L7"/>
    <mergeCell ref="M5:M7"/>
    <mergeCell ref="N5:N7"/>
    <mergeCell ref="F5:G6"/>
    <mergeCell ref="AB64:AB65"/>
    <mergeCell ref="U38:U39"/>
    <mergeCell ref="A87:A88"/>
    <mergeCell ref="C87:C88"/>
    <mergeCell ref="D87:D88"/>
    <mergeCell ref="E87:E88"/>
    <mergeCell ref="F87:F88"/>
    <mergeCell ref="G87:G88"/>
    <mergeCell ref="H87:H88"/>
    <mergeCell ref="I87:I88"/>
    <mergeCell ref="J87:J88"/>
    <mergeCell ref="K87:K88"/>
    <mergeCell ref="O87:O88"/>
    <mergeCell ref="P87:P88"/>
    <mergeCell ref="U87:U88"/>
    <mergeCell ref="P56:T56"/>
    <mergeCell ref="P57:T57"/>
    <mergeCell ref="A59:AB59"/>
    <mergeCell ref="A58:G58"/>
    <mergeCell ref="A38:A39"/>
    <mergeCell ref="C38:C39"/>
    <mergeCell ref="D38:D39"/>
    <mergeCell ref="E38:E39"/>
    <mergeCell ref="F38:F39"/>
  </mergeCells>
  <pageMargins left="0.45" right="0.2" top="0.75" bottom="0.75" header="0.3" footer="0.3"/>
  <pageSetup paperSize="8" scale="5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AZ42"/>
  <sheetViews>
    <sheetView topLeftCell="A12" zoomScale="70" zoomScaleNormal="70" workbookViewId="0">
      <selection activeCell="B16" sqref="B16"/>
    </sheetView>
  </sheetViews>
  <sheetFormatPr defaultRowHeight="14.25" x14ac:dyDescent="0.2"/>
  <cols>
    <col min="1" max="1" width="4.28515625" style="1" customWidth="1"/>
    <col min="2" max="2" width="28.140625" style="1" customWidth="1"/>
    <col min="3" max="3" width="5.85546875" style="1" customWidth="1"/>
    <col min="4" max="4" width="20.5703125" style="1" customWidth="1"/>
    <col min="5" max="7" width="5.5703125" style="1" customWidth="1"/>
    <col min="8" max="8" width="7.5703125" style="1" customWidth="1"/>
    <col min="9" max="12" width="6" style="1" customWidth="1"/>
    <col min="13" max="13" width="7.42578125" style="1" customWidth="1"/>
    <col min="14" max="14" width="6.42578125" style="1" customWidth="1"/>
    <col min="15" max="15" width="7.28515625" style="1" customWidth="1"/>
    <col min="16" max="16" width="6.85546875" style="1" customWidth="1"/>
    <col min="17" max="17" width="21.42578125" style="1" customWidth="1"/>
    <col min="18" max="18" width="21.5703125" style="1" customWidth="1"/>
    <col min="19" max="19" width="7.85546875" style="1" customWidth="1"/>
    <col min="20" max="20" width="21" style="1" customWidth="1"/>
    <col min="21" max="21" width="21.5703125" style="1" customWidth="1"/>
    <col min="22" max="22" width="5.85546875" style="2" customWidth="1"/>
    <col min="23" max="23" width="5.85546875" style="1" customWidth="1"/>
    <col min="24" max="24" width="19.42578125" style="1" customWidth="1"/>
    <col min="25" max="25" width="5.7109375" style="1" customWidth="1"/>
    <col min="26" max="26" width="20.5703125" style="1" customWidth="1"/>
    <col min="27" max="27" width="5.7109375" style="1" customWidth="1"/>
    <col min="28" max="28" width="20.5703125" style="1" customWidth="1"/>
    <col min="29" max="29" width="5.42578125" style="1" customWidth="1"/>
    <col min="30" max="30" width="20.85546875" style="1" customWidth="1"/>
    <col min="31" max="31" width="5.5703125" style="1" customWidth="1"/>
    <col min="32" max="32" width="20.85546875" style="1" customWidth="1"/>
    <col min="33" max="33" width="6.7109375" style="1" customWidth="1"/>
    <col min="34" max="34" width="21" style="1" customWidth="1"/>
    <col min="35" max="35" width="5.5703125" style="1" customWidth="1"/>
    <col min="36" max="36" width="20.140625" style="1" customWidth="1"/>
    <col min="37" max="37" width="5.42578125" style="1" customWidth="1"/>
    <col min="38" max="38" width="19.28515625" style="1" customWidth="1"/>
    <col min="39" max="39" width="5.7109375" style="1" customWidth="1"/>
    <col min="40" max="40" width="20.85546875" style="1" customWidth="1"/>
    <col min="41" max="41" width="5.7109375" style="1" customWidth="1"/>
    <col min="42" max="42" width="19.5703125" style="1" customWidth="1"/>
    <col min="43" max="43" width="6.28515625" style="1" customWidth="1"/>
    <col min="44" max="44" width="16.7109375" style="1" customWidth="1"/>
    <col min="45" max="45" width="6.28515625" style="1" customWidth="1"/>
    <col min="46" max="46" width="19.42578125" style="1" customWidth="1"/>
    <col min="47" max="47" width="6.28515625" style="1" customWidth="1"/>
    <col min="48" max="48" width="17" style="1" customWidth="1"/>
    <col min="49" max="49" width="5.42578125" style="1" customWidth="1"/>
    <col min="50" max="50" width="16.5703125" style="1" customWidth="1"/>
    <col min="51" max="51" width="6.85546875" style="1" customWidth="1"/>
    <col min="52" max="52" width="6.7109375" style="1" customWidth="1"/>
    <col min="53" max="16384" width="9.140625" style="1"/>
  </cols>
  <sheetData>
    <row r="1" spans="1:52" ht="15" x14ac:dyDescent="0.25">
      <c r="A1" s="361" t="s">
        <v>18</v>
      </c>
      <c r="B1" s="361"/>
      <c r="C1" s="361"/>
      <c r="D1" s="361"/>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c r="AH1" s="361"/>
      <c r="AI1" s="361"/>
      <c r="AJ1" s="361"/>
      <c r="AK1" s="361"/>
      <c r="AL1" s="361"/>
      <c r="AM1" s="361"/>
      <c r="AN1" s="361"/>
      <c r="AO1" s="361"/>
      <c r="AP1" s="361"/>
      <c r="AQ1" s="361"/>
      <c r="AR1" s="361"/>
      <c r="AS1" s="361"/>
      <c r="AT1" s="361"/>
      <c r="AU1" s="361"/>
      <c r="AV1" s="361"/>
      <c r="AW1" s="361"/>
      <c r="AX1" s="361"/>
      <c r="AY1" s="361"/>
    </row>
    <row r="4" spans="1:52" ht="15" x14ac:dyDescent="0.25">
      <c r="A4" s="379" t="s">
        <v>83</v>
      </c>
      <c r="B4" s="379"/>
      <c r="C4" s="379"/>
      <c r="D4" s="379"/>
      <c r="E4" s="379"/>
      <c r="F4" s="379"/>
      <c r="G4" s="379"/>
      <c r="H4" s="379"/>
      <c r="I4" s="379"/>
      <c r="J4" s="379"/>
      <c r="K4" s="379"/>
      <c r="L4" s="379"/>
      <c r="M4" s="379"/>
      <c r="N4" s="379"/>
      <c r="O4" s="379"/>
      <c r="P4" s="379"/>
      <c r="Q4" s="379"/>
      <c r="R4" s="379"/>
      <c r="S4" s="379"/>
      <c r="T4" s="379"/>
      <c r="U4" s="379"/>
      <c r="V4" s="379"/>
      <c r="W4" s="379"/>
      <c r="X4" s="379"/>
      <c r="Y4" s="379"/>
      <c r="Z4" s="379"/>
      <c r="AA4" s="379"/>
      <c r="AB4" s="379"/>
      <c r="AC4" s="379"/>
      <c r="AD4" s="379"/>
      <c r="AE4" s="379"/>
      <c r="AF4" s="379"/>
      <c r="AG4" s="379"/>
      <c r="AH4" s="379"/>
      <c r="AI4" s="379"/>
      <c r="AJ4" s="379"/>
      <c r="AK4" s="379"/>
      <c r="AL4" s="379"/>
      <c r="AM4" s="379"/>
      <c r="AN4" s="379"/>
      <c r="AO4" s="379"/>
      <c r="AP4" s="379"/>
      <c r="AQ4" s="379"/>
      <c r="AR4" s="379"/>
      <c r="AS4" s="379"/>
      <c r="AT4" s="379"/>
      <c r="AU4" s="379"/>
      <c r="AV4" s="379"/>
      <c r="AW4" s="379"/>
      <c r="AX4" s="379"/>
      <c r="AY4" s="379"/>
    </row>
    <row r="5" spans="1:52" ht="15" x14ac:dyDescent="0.25">
      <c r="A5" s="379" t="s">
        <v>514</v>
      </c>
      <c r="B5" s="379"/>
      <c r="C5" s="379"/>
      <c r="D5" s="379"/>
      <c r="E5" s="379"/>
      <c r="F5" s="379"/>
      <c r="G5" s="379"/>
      <c r="H5" s="379"/>
      <c r="I5" s="379"/>
      <c r="J5" s="379"/>
      <c r="K5" s="379"/>
      <c r="L5" s="379"/>
      <c r="M5" s="379"/>
      <c r="N5" s="379"/>
      <c r="O5" s="379"/>
      <c r="P5" s="379"/>
      <c r="Q5" s="379"/>
      <c r="R5" s="379"/>
      <c r="S5" s="379"/>
      <c r="T5" s="379"/>
      <c r="U5" s="379"/>
      <c r="V5" s="379"/>
      <c r="W5" s="379"/>
      <c r="X5" s="379"/>
      <c r="Y5" s="379"/>
      <c r="Z5" s="379"/>
      <c r="AA5" s="379"/>
      <c r="AB5" s="379"/>
      <c r="AC5" s="379"/>
      <c r="AD5" s="379"/>
      <c r="AE5" s="379"/>
      <c r="AF5" s="379"/>
      <c r="AG5" s="379"/>
      <c r="AH5" s="379"/>
      <c r="AI5" s="379"/>
      <c r="AJ5" s="379"/>
      <c r="AK5" s="379"/>
      <c r="AL5" s="379"/>
      <c r="AM5" s="379"/>
      <c r="AN5" s="379"/>
      <c r="AO5" s="379"/>
      <c r="AP5" s="379"/>
      <c r="AQ5" s="379"/>
      <c r="AR5" s="379"/>
      <c r="AS5" s="379"/>
      <c r="AT5" s="379"/>
      <c r="AU5" s="379"/>
      <c r="AV5" s="379"/>
      <c r="AW5" s="379"/>
      <c r="AX5" s="379"/>
      <c r="AY5" s="379"/>
    </row>
    <row r="6" spans="1:52" ht="15" thickBot="1" x14ac:dyDescent="0.25"/>
    <row r="7" spans="1:52" ht="43.5" customHeight="1" x14ac:dyDescent="0.2">
      <c r="A7" s="380" t="s">
        <v>19</v>
      </c>
      <c r="B7" s="380" t="s">
        <v>20</v>
      </c>
      <c r="C7" s="371" t="s">
        <v>314</v>
      </c>
      <c r="D7" s="371"/>
      <c r="E7" s="371" t="s">
        <v>21</v>
      </c>
      <c r="F7" s="371"/>
      <c r="G7" s="371"/>
      <c r="H7" s="375"/>
      <c r="I7" s="381" t="s">
        <v>22</v>
      </c>
      <c r="J7" s="382"/>
      <c r="K7" s="382"/>
      <c r="L7" s="382"/>
      <c r="M7" s="382"/>
      <c r="N7" s="382"/>
      <c r="O7" s="401"/>
      <c r="P7" s="381" t="s">
        <v>316</v>
      </c>
      <c r="Q7" s="382"/>
      <c r="R7" s="382"/>
      <c r="S7" s="385" t="s">
        <v>44</v>
      </c>
      <c r="T7" s="386"/>
      <c r="U7" s="387"/>
      <c r="V7" s="412" t="s">
        <v>23</v>
      </c>
      <c r="W7" s="385" t="s">
        <v>24</v>
      </c>
      <c r="X7" s="386"/>
      <c r="Y7" s="386"/>
      <c r="Z7" s="386"/>
      <c r="AA7" s="386"/>
      <c r="AB7" s="386"/>
      <c r="AC7" s="386"/>
      <c r="AD7" s="386"/>
      <c r="AE7" s="386"/>
      <c r="AF7" s="386"/>
      <c r="AG7" s="386"/>
      <c r="AH7" s="386"/>
      <c r="AI7" s="386"/>
      <c r="AJ7" s="386"/>
      <c r="AK7" s="386"/>
      <c r="AL7" s="386"/>
      <c r="AM7" s="386"/>
      <c r="AN7" s="386"/>
      <c r="AO7" s="386"/>
      <c r="AP7" s="386"/>
      <c r="AQ7" s="386"/>
      <c r="AR7" s="387"/>
      <c r="AS7" s="425" t="s">
        <v>47</v>
      </c>
      <c r="AT7" s="425"/>
      <c r="AU7" s="425"/>
      <c r="AV7" s="425"/>
      <c r="AW7" s="425"/>
      <c r="AX7" s="373"/>
      <c r="AY7" s="398" t="s">
        <v>25</v>
      </c>
      <c r="AZ7" s="367" t="s">
        <v>26</v>
      </c>
    </row>
    <row r="8" spans="1:52" ht="55.5" customHeight="1" thickBot="1" x14ac:dyDescent="0.25">
      <c r="A8" s="380"/>
      <c r="B8" s="380"/>
      <c r="C8" s="371"/>
      <c r="D8" s="371"/>
      <c r="E8" s="371"/>
      <c r="F8" s="371"/>
      <c r="G8" s="371"/>
      <c r="H8" s="375"/>
      <c r="I8" s="402" t="s">
        <v>315</v>
      </c>
      <c r="J8" s="403"/>
      <c r="K8" s="403"/>
      <c r="L8" s="403"/>
      <c r="M8" s="376" t="s">
        <v>66</v>
      </c>
      <c r="N8" s="423"/>
      <c r="O8" s="424"/>
      <c r="P8" s="383"/>
      <c r="Q8" s="384"/>
      <c r="R8" s="384"/>
      <c r="S8" s="388" t="s">
        <v>27</v>
      </c>
      <c r="T8" s="3" t="s">
        <v>5</v>
      </c>
      <c r="U8" s="4" t="s">
        <v>317</v>
      </c>
      <c r="V8" s="413"/>
      <c r="W8" s="427"/>
      <c r="X8" s="371"/>
      <c r="Y8" s="371"/>
      <c r="Z8" s="371"/>
      <c r="AA8" s="371"/>
      <c r="AB8" s="371"/>
      <c r="AC8" s="348"/>
      <c r="AD8" s="348"/>
      <c r="AE8" s="348"/>
      <c r="AF8" s="348"/>
      <c r="AG8" s="371"/>
      <c r="AH8" s="371"/>
      <c r="AI8" s="371"/>
      <c r="AJ8" s="371"/>
      <c r="AK8" s="371"/>
      <c r="AL8" s="371"/>
      <c r="AM8" s="371"/>
      <c r="AN8" s="371"/>
      <c r="AO8" s="371"/>
      <c r="AP8" s="371"/>
      <c r="AQ8" s="371"/>
      <c r="AR8" s="428"/>
      <c r="AS8" s="384"/>
      <c r="AT8" s="384"/>
      <c r="AU8" s="384"/>
      <c r="AV8" s="384"/>
      <c r="AW8" s="384"/>
      <c r="AX8" s="426"/>
      <c r="AY8" s="399"/>
      <c r="AZ8" s="367"/>
    </row>
    <row r="9" spans="1:52" ht="57" customHeight="1" thickBot="1" x14ac:dyDescent="0.25">
      <c r="A9" s="380"/>
      <c r="B9" s="380"/>
      <c r="C9" s="371" t="s">
        <v>27</v>
      </c>
      <c r="D9" s="371" t="s">
        <v>28</v>
      </c>
      <c r="E9" s="367" t="s">
        <v>13</v>
      </c>
      <c r="F9" s="367" t="s">
        <v>14</v>
      </c>
      <c r="G9" s="367" t="s">
        <v>29</v>
      </c>
      <c r="H9" s="365" t="s">
        <v>65</v>
      </c>
      <c r="I9" s="368" t="s">
        <v>0</v>
      </c>
      <c r="J9" s="348" t="s">
        <v>1</v>
      </c>
      <c r="K9" s="348" t="s">
        <v>277</v>
      </c>
      <c r="L9" s="362" t="s">
        <v>29</v>
      </c>
      <c r="M9" s="435" t="s">
        <v>17</v>
      </c>
      <c r="N9" s="390" t="s">
        <v>4</v>
      </c>
      <c r="O9" s="393" t="s">
        <v>30</v>
      </c>
      <c r="P9" s="372" t="s">
        <v>27</v>
      </c>
      <c r="Q9" s="348" t="s">
        <v>67</v>
      </c>
      <c r="R9" s="375" t="s">
        <v>93</v>
      </c>
      <c r="S9" s="388"/>
      <c r="T9" s="391" t="s">
        <v>28</v>
      </c>
      <c r="U9" s="394" t="s">
        <v>28</v>
      </c>
      <c r="V9" s="413"/>
      <c r="W9" s="406" t="s">
        <v>43</v>
      </c>
      <c r="X9" s="405"/>
      <c r="Y9" s="409" t="s">
        <v>85</v>
      </c>
      <c r="Z9" s="405"/>
      <c r="AA9" s="409" t="s">
        <v>78</v>
      </c>
      <c r="AB9" s="416"/>
      <c r="AC9" s="436" t="s">
        <v>312</v>
      </c>
      <c r="AD9" s="437"/>
      <c r="AE9" s="437"/>
      <c r="AF9" s="438"/>
      <c r="AG9" s="366" t="s">
        <v>31</v>
      </c>
      <c r="AH9" s="366"/>
      <c r="AI9" s="366"/>
      <c r="AJ9" s="366"/>
      <c r="AK9" s="366"/>
      <c r="AL9" s="366"/>
      <c r="AM9" s="366"/>
      <c r="AN9" s="366"/>
      <c r="AO9" s="366"/>
      <c r="AP9" s="366"/>
      <c r="AQ9" s="377"/>
      <c r="AR9" s="378"/>
      <c r="AS9" s="418" t="s">
        <v>588</v>
      </c>
      <c r="AT9" s="419"/>
      <c r="AU9" s="420" t="s">
        <v>589</v>
      </c>
      <c r="AV9" s="419"/>
      <c r="AW9" s="431" t="s">
        <v>45</v>
      </c>
      <c r="AX9" s="432"/>
      <c r="AY9" s="399"/>
      <c r="AZ9" s="367"/>
    </row>
    <row r="10" spans="1:52" ht="113.25" customHeight="1" x14ac:dyDescent="0.2">
      <c r="A10" s="380"/>
      <c r="B10" s="380"/>
      <c r="C10" s="371"/>
      <c r="D10" s="371"/>
      <c r="E10" s="367"/>
      <c r="F10" s="367"/>
      <c r="G10" s="367"/>
      <c r="H10" s="365"/>
      <c r="I10" s="369"/>
      <c r="J10" s="349"/>
      <c r="K10" s="349"/>
      <c r="L10" s="363"/>
      <c r="M10" s="388"/>
      <c r="N10" s="391"/>
      <c r="O10" s="394"/>
      <c r="P10" s="373"/>
      <c r="Q10" s="349"/>
      <c r="R10" s="362"/>
      <c r="S10" s="389"/>
      <c r="T10" s="392"/>
      <c r="U10" s="395"/>
      <c r="V10" s="413"/>
      <c r="W10" s="407"/>
      <c r="X10" s="408"/>
      <c r="Y10" s="410"/>
      <c r="Z10" s="408"/>
      <c r="AA10" s="410"/>
      <c r="AB10" s="417"/>
      <c r="AC10" s="439" t="s">
        <v>313</v>
      </c>
      <c r="AD10" s="440"/>
      <c r="AE10" s="440" t="s">
        <v>590</v>
      </c>
      <c r="AF10" s="441"/>
      <c r="AG10" s="366" t="s">
        <v>33</v>
      </c>
      <c r="AH10" s="366"/>
      <c r="AI10" s="360" t="s">
        <v>75</v>
      </c>
      <c r="AJ10" s="360"/>
      <c r="AK10" s="414" t="s">
        <v>87</v>
      </c>
      <c r="AL10" s="415"/>
      <c r="AM10" s="366" t="s">
        <v>34</v>
      </c>
      <c r="AN10" s="411"/>
      <c r="AO10" s="396" t="s">
        <v>90</v>
      </c>
      <c r="AP10" s="397"/>
      <c r="AQ10" s="429" t="s">
        <v>86</v>
      </c>
      <c r="AR10" s="430"/>
      <c r="AS10" s="421" t="s">
        <v>32</v>
      </c>
      <c r="AT10" s="422"/>
      <c r="AU10" s="442" t="s">
        <v>32</v>
      </c>
      <c r="AV10" s="443"/>
      <c r="AW10" s="433"/>
      <c r="AX10" s="434"/>
      <c r="AY10" s="399"/>
      <c r="AZ10" s="367"/>
    </row>
    <row r="11" spans="1:52" ht="60.75" customHeight="1" thickBot="1" x14ac:dyDescent="0.25">
      <c r="A11" s="380"/>
      <c r="B11" s="380"/>
      <c r="C11" s="371"/>
      <c r="D11" s="371"/>
      <c r="E11" s="367"/>
      <c r="F11" s="367"/>
      <c r="G11" s="367"/>
      <c r="H11" s="365"/>
      <c r="I11" s="370"/>
      <c r="J11" s="350"/>
      <c r="K11" s="350"/>
      <c r="L11" s="364"/>
      <c r="M11" s="389"/>
      <c r="N11" s="392"/>
      <c r="O11" s="395"/>
      <c r="P11" s="374"/>
      <c r="Q11" s="350"/>
      <c r="R11" s="376"/>
      <c r="S11" s="389"/>
      <c r="T11" s="392"/>
      <c r="U11" s="395"/>
      <c r="V11" s="413"/>
      <c r="W11" s="5" t="s">
        <v>27</v>
      </c>
      <c r="X11" s="6" t="s">
        <v>28</v>
      </c>
      <c r="Y11" s="6" t="s">
        <v>27</v>
      </c>
      <c r="Z11" s="6" t="s">
        <v>28</v>
      </c>
      <c r="AA11" s="6" t="s">
        <v>27</v>
      </c>
      <c r="AB11" s="50" t="s">
        <v>28</v>
      </c>
      <c r="AC11" s="229" t="s">
        <v>27</v>
      </c>
      <c r="AD11" s="230" t="s">
        <v>28</v>
      </c>
      <c r="AE11" s="230" t="s">
        <v>27</v>
      </c>
      <c r="AF11" s="231" t="s">
        <v>28</v>
      </c>
      <c r="AG11" s="58" t="s">
        <v>27</v>
      </c>
      <c r="AH11" s="56" t="s">
        <v>35</v>
      </c>
      <c r="AI11" s="57" t="s">
        <v>27</v>
      </c>
      <c r="AJ11" s="57" t="s">
        <v>28</v>
      </c>
      <c r="AK11" s="57" t="s">
        <v>27</v>
      </c>
      <c r="AL11" s="57" t="s">
        <v>28</v>
      </c>
      <c r="AM11" s="58" t="s">
        <v>27</v>
      </c>
      <c r="AN11" s="57" t="s">
        <v>36</v>
      </c>
      <c r="AO11" s="57" t="s">
        <v>27</v>
      </c>
      <c r="AP11" s="59" t="s">
        <v>37</v>
      </c>
      <c r="AQ11" s="55" t="s">
        <v>27</v>
      </c>
      <c r="AR11" s="59" t="s">
        <v>28</v>
      </c>
      <c r="AS11" s="153" t="s">
        <v>27</v>
      </c>
      <c r="AT11" s="154" t="s">
        <v>28</v>
      </c>
      <c r="AU11" s="153" t="s">
        <v>27</v>
      </c>
      <c r="AV11" s="154" t="s">
        <v>28</v>
      </c>
      <c r="AW11" s="154" t="s">
        <v>27</v>
      </c>
      <c r="AX11" s="154" t="s">
        <v>28</v>
      </c>
      <c r="AY11" s="400"/>
      <c r="AZ11" s="367"/>
    </row>
    <row r="12" spans="1:52" ht="53.25" customHeight="1" x14ac:dyDescent="0.2">
      <c r="A12" s="143">
        <v>1</v>
      </c>
      <c r="B12" s="8" t="s">
        <v>40</v>
      </c>
      <c r="C12" s="7">
        <v>13</v>
      </c>
      <c r="D12" s="9">
        <v>40361200000</v>
      </c>
      <c r="E12" s="9">
        <v>11</v>
      </c>
      <c r="F12" s="9">
        <v>2</v>
      </c>
      <c r="G12" s="9" t="s">
        <v>71</v>
      </c>
      <c r="H12" s="10" t="s">
        <v>71</v>
      </c>
      <c r="I12" s="11">
        <v>13</v>
      </c>
      <c r="J12" s="12">
        <v>0</v>
      </c>
      <c r="K12" s="267">
        <v>0</v>
      </c>
      <c r="L12" s="115" t="s">
        <v>71</v>
      </c>
      <c r="M12" s="45" t="s">
        <v>71</v>
      </c>
      <c r="N12" s="46" t="s">
        <v>71</v>
      </c>
      <c r="O12" s="13" t="s">
        <v>71</v>
      </c>
      <c r="P12" s="47">
        <v>13</v>
      </c>
      <c r="Q12" s="97">
        <f>+D12</f>
        <v>40361200000</v>
      </c>
      <c r="R12" s="14">
        <f>+'2022 оны ХАА-ны дэлгэрэнгүй'!I23</f>
        <v>15474400000</v>
      </c>
      <c r="S12" s="268" t="s">
        <v>71</v>
      </c>
      <c r="T12" s="269" t="s">
        <v>71</v>
      </c>
      <c r="U12" s="270" t="s">
        <v>71</v>
      </c>
      <c r="V12" s="72">
        <v>13</v>
      </c>
      <c r="W12" s="147">
        <v>1</v>
      </c>
      <c r="X12" s="148">
        <v>100000000</v>
      </c>
      <c r="Y12" s="148">
        <v>2</v>
      </c>
      <c r="Z12" s="148">
        <v>1080000000</v>
      </c>
      <c r="AA12" s="148">
        <v>1</v>
      </c>
      <c r="AB12" s="14">
        <v>1500000000</v>
      </c>
      <c r="AC12" s="232">
        <v>1</v>
      </c>
      <c r="AD12" s="233">
        <v>200000000</v>
      </c>
      <c r="AE12" s="233">
        <v>0</v>
      </c>
      <c r="AF12" s="234">
        <v>0</v>
      </c>
      <c r="AG12" s="227">
        <v>7</v>
      </c>
      <c r="AH12" s="51">
        <v>37159700000</v>
      </c>
      <c r="AI12" s="51">
        <v>1</v>
      </c>
      <c r="AJ12" s="51">
        <v>2100000000</v>
      </c>
      <c r="AK12" s="51">
        <v>0</v>
      </c>
      <c r="AL12" s="51">
        <v>0</v>
      </c>
      <c r="AM12" s="51">
        <v>6</v>
      </c>
      <c r="AN12" s="51">
        <v>36475414271</v>
      </c>
      <c r="AO12" s="51">
        <v>6</v>
      </c>
      <c r="AP12" s="52">
        <v>679863182</v>
      </c>
      <c r="AQ12" s="149">
        <v>0</v>
      </c>
      <c r="AR12" s="52">
        <v>0</v>
      </c>
      <c r="AS12" s="155">
        <v>0</v>
      </c>
      <c r="AT12" s="156">
        <v>0</v>
      </c>
      <c r="AU12" s="155"/>
      <c r="AV12" s="155"/>
      <c r="AW12" s="155">
        <v>1</v>
      </c>
      <c r="AX12" s="156">
        <v>321500000</v>
      </c>
      <c r="AY12" s="7">
        <v>13</v>
      </c>
      <c r="AZ12" s="16">
        <v>1</v>
      </c>
    </row>
    <row r="13" spans="1:52" ht="49.5" customHeight="1" x14ac:dyDescent="0.2">
      <c r="A13" s="143">
        <v>2</v>
      </c>
      <c r="B13" s="17" t="s">
        <v>349</v>
      </c>
      <c r="C13" s="7">
        <v>24</v>
      </c>
      <c r="D13" s="9">
        <v>6424664200</v>
      </c>
      <c r="E13" s="9">
        <v>14</v>
      </c>
      <c r="F13" s="9">
        <v>9</v>
      </c>
      <c r="G13" s="9">
        <v>1</v>
      </c>
      <c r="H13" s="10">
        <v>0</v>
      </c>
      <c r="I13" s="18">
        <v>6</v>
      </c>
      <c r="J13" s="9">
        <v>17</v>
      </c>
      <c r="K13" s="10">
        <v>0</v>
      </c>
      <c r="L13" s="116">
        <v>1</v>
      </c>
      <c r="M13" s="20">
        <v>0</v>
      </c>
      <c r="N13" s="21">
        <v>0</v>
      </c>
      <c r="O13" s="19">
        <v>0</v>
      </c>
      <c r="P13" s="15">
        <v>24</v>
      </c>
      <c r="Q13" s="97">
        <f>+D13</f>
        <v>6424664200</v>
      </c>
      <c r="R13" s="10">
        <f>+'2022 оны ХАА-ны дэлгэрэнгүй'!I50</f>
        <v>4924664200</v>
      </c>
      <c r="S13" s="20">
        <v>0</v>
      </c>
      <c r="T13" s="21">
        <v>0</v>
      </c>
      <c r="U13" s="71">
        <v>0</v>
      </c>
      <c r="V13" s="73">
        <v>21</v>
      </c>
      <c r="W13" s="18">
        <v>2</v>
      </c>
      <c r="X13" s="9">
        <v>200000000</v>
      </c>
      <c r="Y13" s="9">
        <v>9</v>
      </c>
      <c r="Z13" s="9">
        <v>4597664200</v>
      </c>
      <c r="AA13" s="9">
        <v>0</v>
      </c>
      <c r="AB13" s="10">
        <v>0</v>
      </c>
      <c r="AC13" s="235">
        <v>1</v>
      </c>
      <c r="AD13" s="236">
        <v>200000000</v>
      </c>
      <c r="AE13" s="236">
        <v>1</v>
      </c>
      <c r="AF13" s="237">
        <v>60000000</v>
      </c>
      <c r="AG13" s="228">
        <v>8</v>
      </c>
      <c r="AH13" s="54">
        <v>1067000000</v>
      </c>
      <c r="AI13" s="54">
        <v>0</v>
      </c>
      <c r="AJ13" s="54">
        <v>0</v>
      </c>
      <c r="AK13" s="54">
        <v>0</v>
      </c>
      <c r="AL13" s="54">
        <v>0</v>
      </c>
      <c r="AM13" s="54">
        <v>8</v>
      </c>
      <c r="AN13" s="54">
        <v>1089822075</v>
      </c>
      <c r="AO13" s="51">
        <v>4</v>
      </c>
      <c r="AP13" s="52">
        <v>16677925</v>
      </c>
      <c r="AQ13" s="53">
        <v>0</v>
      </c>
      <c r="AR13" s="151">
        <v>0</v>
      </c>
      <c r="AS13" s="155">
        <v>1</v>
      </c>
      <c r="AT13" s="156">
        <v>100000000</v>
      </c>
      <c r="AU13" s="155">
        <v>2</v>
      </c>
      <c r="AV13" s="155">
        <v>200000000</v>
      </c>
      <c r="AW13" s="155">
        <v>0</v>
      </c>
      <c r="AX13" s="156">
        <v>0</v>
      </c>
      <c r="AY13" s="7">
        <v>21</v>
      </c>
      <c r="AZ13" s="16">
        <v>0.87</v>
      </c>
    </row>
    <row r="14" spans="1:52" ht="42.75" x14ac:dyDescent="0.2">
      <c r="A14" s="143">
        <v>3</v>
      </c>
      <c r="B14" s="8" t="s">
        <v>41</v>
      </c>
      <c r="C14" s="7">
        <v>6</v>
      </c>
      <c r="D14" s="9">
        <v>2785632900</v>
      </c>
      <c r="E14" s="9">
        <v>4</v>
      </c>
      <c r="F14" s="9">
        <v>1</v>
      </c>
      <c r="G14" s="9">
        <v>1</v>
      </c>
      <c r="H14" s="10">
        <v>0</v>
      </c>
      <c r="I14" s="18">
        <v>3</v>
      </c>
      <c r="J14" s="9">
        <v>0</v>
      </c>
      <c r="K14" s="10">
        <v>0</v>
      </c>
      <c r="L14" s="116">
        <v>0</v>
      </c>
      <c r="M14" s="20">
        <v>0</v>
      </c>
      <c r="N14" s="21">
        <v>3</v>
      </c>
      <c r="O14" s="19">
        <v>0</v>
      </c>
      <c r="P14" s="15">
        <v>3</v>
      </c>
      <c r="Q14" s="98">
        <v>2742632900</v>
      </c>
      <c r="R14" s="10">
        <v>710000000</v>
      </c>
      <c r="S14" s="20">
        <v>3</v>
      </c>
      <c r="T14" s="21">
        <v>43000000</v>
      </c>
      <c r="U14" s="21">
        <v>43000000</v>
      </c>
      <c r="V14" s="73">
        <v>3</v>
      </c>
      <c r="W14" s="18">
        <v>1</v>
      </c>
      <c r="X14" s="9">
        <v>400000000</v>
      </c>
      <c r="Y14" s="9">
        <v>1</v>
      </c>
      <c r="Z14" s="9">
        <v>120000000</v>
      </c>
      <c r="AA14" s="9">
        <v>0</v>
      </c>
      <c r="AB14" s="10">
        <v>0</v>
      </c>
      <c r="AC14" s="235">
        <v>1</v>
      </c>
      <c r="AD14" s="236">
        <v>2222632900</v>
      </c>
      <c r="AE14" s="236">
        <v>0</v>
      </c>
      <c r="AF14" s="237">
        <v>0</v>
      </c>
      <c r="AG14" s="228">
        <v>0</v>
      </c>
      <c r="AH14" s="54">
        <v>0</v>
      </c>
      <c r="AI14" s="54">
        <v>0</v>
      </c>
      <c r="AJ14" s="54">
        <v>0</v>
      </c>
      <c r="AK14" s="54">
        <v>0</v>
      </c>
      <c r="AL14" s="54">
        <v>0</v>
      </c>
      <c r="AM14" s="54">
        <v>0</v>
      </c>
      <c r="AN14" s="54">
        <v>0</v>
      </c>
      <c r="AO14" s="54">
        <v>0</v>
      </c>
      <c r="AP14" s="52">
        <v>0</v>
      </c>
      <c r="AQ14" s="53">
        <v>0</v>
      </c>
      <c r="AR14" s="151">
        <v>0</v>
      </c>
      <c r="AS14" s="155">
        <v>0</v>
      </c>
      <c r="AT14" s="156">
        <v>0</v>
      </c>
      <c r="AU14" s="155"/>
      <c r="AV14" s="155"/>
      <c r="AW14" s="155">
        <v>0</v>
      </c>
      <c r="AX14" s="156">
        <v>0</v>
      </c>
      <c r="AY14" s="7">
        <v>3</v>
      </c>
      <c r="AZ14" s="16">
        <v>1</v>
      </c>
    </row>
    <row r="15" spans="1:52" ht="42.75" x14ac:dyDescent="0.2">
      <c r="A15" s="143">
        <v>4</v>
      </c>
      <c r="B15" s="8" t="s">
        <v>354</v>
      </c>
      <c r="C15" s="7">
        <v>33</v>
      </c>
      <c r="D15" s="9">
        <v>5524307300</v>
      </c>
      <c r="E15" s="9">
        <v>33</v>
      </c>
      <c r="F15" s="9">
        <v>0</v>
      </c>
      <c r="G15" s="9">
        <v>0</v>
      </c>
      <c r="H15" s="10">
        <v>0</v>
      </c>
      <c r="I15" s="18">
        <v>9</v>
      </c>
      <c r="J15" s="9">
        <v>22</v>
      </c>
      <c r="K15" s="10">
        <v>1</v>
      </c>
      <c r="L15" s="116">
        <v>0</v>
      </c>
      <c r="M15" s="20">
        <v>0</v>
      </c>
      <c r="N15" s="21">
        <v>1</v>
      </c>
      <c r="O15" s="19">
        <v>0</v>
      </c>
      <c r="P15" s="15">
        <v>32</v>
      </c>
      <c r="Q15" s="9">
        <v>5504307300</v>
      </c>
      <c r="R15" s="98">
        <v>5088469700</v>
      </c>
      <c r="S15" s="20">
        <v>1</v>
      </c>
      <c r="T15" s="21">
        <v>20000000</v>
      </c>
      <c r="U15" s="71">
        <v>20000000</v>
      </c>
      <c r="V15" s="73">
        <v>24</v>
      </c>
      <c r="W15" s="18">
        <v>3</v>
      </c>
      <c r="X15" s="9">
        <v>350000000</v>
      </c>
      <c r="Y15" s="9">
        <v>6</v>
      </c>
      <c r="Z15" s="9">
        <v>615575000</v>
      </c>
      <c r="AA15" s="9">
        <v>0</v>
      </c>
      <c r="AB15" s="10">
        <v>0</v>
      </c>
      <c r="AC15" s="235">
        <v>1</v>
      </c>
      <c r="AD15" s="236">
        <v>350000000</v>
      </c>
      <c r="AE15" s="236">
        <v>5</v>
      </c>
      <c r="AF15" s="237">
        <v>360000000</v>
      </c>
      <c r="AG15" s="228">
        <v>9</v>
      </c>
      <c r="AH15" s="54">
        <v>1675837600</v>
      </c>
      <c r="AI15" s="54">
        <v>1</v>
      </c>
      <c r="AJ15" s="54">
        <v>80000000</v>
      </c>
      <c r="AK15" s="54">
        <v>0</v>
      </c>
      <c r="AL15" s="54">
        <v>0</v>
      </c>
      <c r="AM15" s="54">
        <v>8</v>
      </c>
      <c r="AN15" s="54">
        <v>1127320504</v>
      </c>
      <c r="AO15" s="54">
        <v>7</v>
      </c>
      <c r="AP15" s="52">
        <v>468517096</v>
      </c>
      <c r="AQ15" s="53">
        <v>0</v>
      </c>
      <c r="AR15" s="151">
        <v>0</v>
      </c>
      <c r="AS15" s="155">
        <v>3</v>
      </c>
      <c r="AT15" s="156">
        <v>1684894700</v>
      </c>
      <c r="AU15" s="155">
        <v>5</v>
      </c>
      <c r="AV15" s="155">
        <v>468000000</v>
      </c>
      <c r="AW15" s="155">
        <v>0</v>
      </c>
      <c r="AX15" s="156">
        <v>0</v>
      </c>
      <c r="AY15" s="7">
        <v>24</v>
      </c>
      <c r="AZ15" s="16">
        <v>0.75</v>
      </c>
    </row>
    <row r="16" spans="1:52" ht="42.75" x14ac:dyDescent="0.2">
      <c r="A16" s="143">
        <v>5</v>
      </c>
      <c r="B16" s="8" t="s">
        <v>355</v>
      </c>
      <c r="C16" s="7">
        <v>6</v>
      </c>
      <c r="D16" s="9">
        <v>1206990800</v>
      </c>
      <c r="E16" s="9">
        <v>6</v>
      </c>
      <c r="F16" s="9">
        <v>0</v>
      </c>
      <c r="G16" s="9">
        <v>0</v>
      </c>
      <c r="H16" s="10">
        <v>0</v>
      </c>
      <c r="I16" s="41">
        <v>5</v>
      </c>
      <c r="J16" s="42">
        <v>1</v>
      </c>
      <c r="K16" s="43">
        <v>0</v>
      </c>
      <c r="L16" s="117">
        <v>0</v>
      </c>
      <c r="M16" s="60">
        <v>0</v>
      </c>
      <c r="N16" s="61">
        <v>0</v>
      </c>
      <c r="O16" s="44">
        <v>0</v>
      </c>
      <c r="P16" s="98">
        <v>6</v>
      </c>
      <c r="Q16" s="9">
        <f>+D16</f>
        <v>1206990800</v>
      </c>
      <c r="R16" s="10">
        <f>+'2022 оны ХАА-ны дэлгэрэнгүй'!I107</f>
        <v>1206990800</v>
      </c>
      <c r="S16" s="20">
        <v>0</v>
      </c>
      <c r="T16" s="21">
        <v>0</v>
      </c>
      <c r="U16" s="71">
        <v>0</v>
      </c>
      <c r="V16" s="73">
        <v>6</v>
      </c>
      <c r="W16" s="18">
        <v>0</v>
      </c>
      <c r="X16" s="9">
        <v>0</v>
      </c>
      <c r="Y16" s="9">
        <v>1</v>
      </c>
      <c r="Z16" s="9">
        <v>283000000</v>
      </c>
      <c r="AA16" s="9">
        <v>0</v>
      </c>
      <c r="AB16" s="10">
        <v>0</v>
      </c>
      <c r="AC16" s="235">
        <v>1</v>
      </c>
      <c r="AD16" s="236">
        <v>200000000</v>
      </c>
      <c r="AE16" s="236">
        <v>0</v>
      </c>
      <c r="AF16" s="237">
        <v>0</v>
      </c>
      <c r="AG16" s="228">
        <v>4</v>
      </c>
      <c r="AH16" s="54">
        <v>723990800</v>
      </c>
      <c r="AI16" s="54">
        <v>0</v>
      </c>
      <c r="AJ16" s="54">
        <v>0</v>
      </c>
      <c r="AK16" s="54">
        <v>0</v>
      </c>
      <c r="AL16" s="54">
        <v>0</v>
      </c>
      <c r="AM16" s="54">
        <v>4</v>
      </c>
      <c r="AN16" s="54">
        <v>707040311</v>
      </c>
      <c r="AO16" s="54">
        <v>4</v>
      </c>
      <c r="AP16" s="52">
        <v>16950489</v>
      </c>
      <c r="AQ16" s="53">
        <v>0</v>
      </c>
      <c r="AR16" s="151">
        <v>0</v>
      </c>
      <c r="AS16" s="155">
        <v>0</v>
      </c>
      <c r="AT16" s="156">
        <v>0</v>
      </c>
      <c r="AU16" s="155"/>
      <c r="AV16" s="155"/>
      <c r="AW16" s="155">
        <v>0</v>
      </c>
      <c r="AX16" s="156">
        <v>0</v>
      </c>
      <c r="AY16" s="7">
        <v>6</v>
      </c>
      <c r="AZ16" s="16">
        <v>1</v>
      </c>
    </row>
    <row r="17" spans="1:52" ht="57.75" customHeight="1" x14ac:dyDescent="0.2">
      <c r="A17" s="143">
        <v>6</v>
      </c>
      <c r="B17" s="8" t="s">
        <v>356</v>
      </c>
      <c r="C17" s="7">
        <v>12</v>
      </c>
      <c r="D17" s="9">
        <f>+'2022 оны ХАА-ны дэлгэрэнгүй'!H121</f>
        <v>700000000</v>
      </c>
      <c r="E17" s="9">
        <v>1</v>
      </c>
      <c r="F17" s="9">
        <v>5</v>
      </c>
      <c r="G17" s="9">
        <v>1</v>
      </c>
      <c r="H17" s="10">
        <v>5</v>
      </c>
      <c r="I17" s="41">
        <v>2</v>
      </c>
      <c r="J17" s="42">
        <v>2</v>
      </c>
      <c r="K17" s="43"/>
      <c r="L17" s="117">
        <v>1</v>
      </c>
      <c r="M17" s="60">
        <v>0</v>
      </c>
      <c r="N17" s="61">
        <v>7</v>
      </c>
      <c r="O17" s="44">
        <v>0</v>
      </c>
      <c r="P17" s="107">
        <v>5</v>
      </c>
      <c r="Q17" s="42">
        <v>608000000</v>
      </c>
      <c r="R17" s="43">
        <v>608000000</v>
      </c>
      <c r="S17" s="60">
        <v>7</v>
      </c>
      <c r="T17" s="61">
        <v>92000000</v>
      </c>
      <c r="U17" s="61">
        <v>92000000</v>
      </c>
      <c r="V17" s="109">
        <v>4</v>
      </c>
      <c r="W17" s="41">
        <v>0</v>
      </c>
      <c r="X17" s="42">
        <v>0</v>
      </c>
      <c r="Y17" s="42">
        <v>0</v>
      </c>
      <c r="Z17" s="42">
        <v>0</v>
      </c>
      <c r="AA17" s="42">
        <v>1</v>
      </c>
      <c r="AB17" s="43">
        <v>300000000</v>
      </c>
      <c r="AC17" s="242">
        <v>2</v>
      </c>
      <c r="AD17" s="243">
        <v>64000000</v>
      </c>
      <c r="AE17" s="243">
        <v>0</v>
      </c>
      <c r="AF17" s="244">
        <v>0</v>
      </c>
      <c r="AG17" s="111">
        <v>1</v>
      </c>
      <c r="AH17" s="111">
        <v>180000000</v>
      </c>
      <c r="AI17" s="112">
        <v>0</v>
      </c>
      <c r="AJ17" s="112">
        <v>0</v>
      </c>
      <c r="AK17" s="112">
        <v>0</v>
      </c>
      <c r="AL17" s="112">
        <v>0</v>
      </c>
      <c r="AM17" s="112">
        <v>1</v>
      </c>
      <c r="AN17" s="112">
        <v>180000000</v>
      </c>
      <c r="AO17" s="112">
        <v>0</v>
      </c>
      <c r="AP17" s="151">
        <v>0</v>
      </c>
      <c r="AQ17" s="110">
        <v>1</v>
      </c>
      <c r="AR17" s="152">
        <v>64000000</v>
      </c>
      <c r="AS17" s="245">
        <v>0</v>
      </c>
      <c r="AT17" s="246">
        <v>0</v>
      </c>
      <c r="AU17" s="245"/>
      <c r="AV17" s="245"/>
      <c r="AW17" s="245">
        <v>0</v>
      </c>
      <c r="AX17" s="246">
        <v>0</v>
      </c>
      <c r="AY17" s="247">
        <v>4</v>
      </c>
      <c r="AZ17" s="248">
        <v>1</v>
      </c>
    </row>
    <row r="18" spans="1:52" ht="57.75" customHeight="1" x14ac:dyDescent="0.2">
      <c r="A18" s="143">
        <v>7</v>
      </c>
      <c r="B18" s="8" t="s">
        <v>357</v>
      </c>
      <c r="C18" s="7">
        <v>1</v>
      </c>
      <c r="D18" s="9">
        <v>1600000000</v>
      </c>
      <c r="E18" s="9">
        <v>0</v>
      </c>
      <c r="F18" s="9">
        <v>1</v>
      </c>
      <c r="G18" s="9">
        <v>0</v>
      </c>
      <c r="H18" s="10">
        <v>0</v>
      </c>
      <c r="I18" s="41">
        <v>1</v>
      </c>
      <c r="J18" s="42">
        <v>0</v>
      </c>
      <c r="K18" s="43">
        <v>0</v>
      </c>
      <c r="L18" s="117">
        <v>0</v>
      </c>
      <c r="M18" s="60">
        <v>0</v>
      </c>
      <c r="N18" s="61">
        <v>0</v>
      </c>
      <c r="O18" s="44">
        <v>0</v>
      </c>
      <c r="P18" s="107">
        <v>1</v>
      </c>
      <c r="Q18" s="42">
        <v>1600000000</v>
      </c>
      <c r="R18" s="42">
        <v>1600000000</v>
      </c>
      <c r="S18" s="60">
        <v>0</v>
      </c>
      <c r="T18" s="61">
        <v>0</v>
      </c>
      <c r="U18" s="108">
        <v>0</v>
      </c>
      <c r="V18" s="109">
        <v>1</v>
      </c>
      <c r="W18" s="41">
        <v>0</v>
      </c>
      <c r="X18" s="42">
        <v>0</v>
      </c>
      <c r="Y18" s="42">
        <v>0</v>
      </c>
      <c r="Z18" s="42"/>
      <c r="AA18" s="42">
        <v>0</v>
      </c>
      <c r="AB18" s="43">
        <v>0</v>
      </c>
      <c r="AC18" s="242">
        <v>0</v>
      </c>
      <c r="AD18" s="243">
        <v>0</v>
      </c>
      <c r="AE18" s="243">
        <v>0</v>
      </c>
      <c r="AF18" s="244">
        <v>0</v>
      </c>
      <c r="AG18" s="111">
        <v>1</v>
      </c>
      <c r="AH18" s="111">
        <v>1600000000</v>
      </c>
      <c r="AI18" s="112">
        <v>1</v>
      </c>
      <c r="AJ18" s="112">
        <v>1600000000</v>
      </c>
      <c r="AK18" s="112">
        <v>0</v>
      </c>
      <c r="AL18" s="112">
        <v>0</v>
      </c>
      <c r="AM18" s="112">
        <v>0</v>
      </c>
      <c r="AN18" s="112">
        <v>0</v>
      </c>
      <c r="AO18" s="112">
        <v>0</v>
      </c>
      <c r="AP18" s="151">
        <v>0</v>
      </c>
      <c r="AQ18" s="110">
        <v>0</v>
      </c>
      <c r="AR18" s="152">
        <v>0</v>
      </c>
      <c r="AS18" s="245">
        <v>0</v>
      </c>
      <c r="AT18" s="246">
        <v>0</v>
      </c>
      <c r="AU18" s="245"/>
      <c r="AV18" s="245"/>
      <c r="AW18" s="245">
        <v>0</v>
      </c>
      <c r="AX18" s="246">
        <v>0</v>
      </c>
      <c r="AY18" s="247">
        <v>1</v>
      </c>
      <c r="AZ18" s="248">
        <v>1</v>
      </c>
    </row>
    <row r="19" spans="1:52" ht="61.5" customHeight="1" thickBot="1" x14ac:dyDescent="0.25">
      <c r="A19" s="143">
        <v>8</v>
      </c>
      <c r="B19" s="8" t="s">
        <v>84</v>
      </c>
      <c r="C19" s="7">
        <v>1</v>
      </c>
      <c r="D19" s="9">
        <v>867000000</v>
      </c>
      <c r="E19" s="9">
        <v>1</v>
      </c>
      <c r="F19" s="9">
        <v>0</v>
      </c>
      <c r="G19" s="9">
        <v>0</v>
      </c>
      <c r="H19" s="10">
        <v>0</v>
      </c>
      <c r="I19" s="41">
        <v>1</v>
      </c>
      <c r="J19" s="42">
        <v>0</v>
      </c>
      <c r="K19" s="43"/>
      <c r="L19" s="117">
        <v>0</v>
      </c>
      <c r="M19" s="60">
        <v>0</v>
      </c>
      <c r="N19" s="61">
        <v>0</v>
      </c>
      <c r="O19" s="44">
        <v>0</v>
      </c>
      <c r="P19" s="107">
        <v>1</v>
      </c>
      <c r="Q19" s="42">
        <v>867000000</v>
      </c>
      <c r="R19" s="42">
        <v>867000000</v>
      </c>
      <c r="S19" s="60">
        <v>0</v>
      </c>
      <c r="T19" s="61">
        <v>0</v>
      </c>
      <c r="U19" s="108">
        <v>0</v>
      </c>
      <c r="V19" s="109">
        <v>1</v>
      </c>
      <c r="W19" s="41">
        <v>0</v>
      </c>
      <c r="X19" s="42">
        <v>0</v>
      </c>
      <c r="Y19" s="42">
        <v>0</v>
      </c>
      <c r="Z19" s="42">
        <v>0</v>
      </c>
      <c r="AA19" s="42"/>
      <c r="AB19" s="43">
        <v>0</v>
      </c>
      <c r="AC19" s="242">
        <v>0</v>
      </c>
      <c r="AD19" s="243">
        <v>0</v>
      </c>
      <c r="AE19" s="243">
        <v>0</v>
      </c>
      <c r="AF19" s="244">
        <v>0</v>
      </c>
      <c r="AG19" s="111">
        <v>1</v>
      </c>
      <c r="AH19" s="111">
        <v>867000000</v>
      </c>
      <c r="AI19" s="112">
        <v>0</v>
      </c>
      <c r="AJ19" s="112">
        <v>0</v>
      </c>
      <c r="AK19" s="112">
        <v>1</v>
      </c>
      <c r="AL19" s="112">
        <v>867000000</v>
      </c>
      <c r="AM19" s="112">
        <v>0</v>
      </c>
      <c r="AN19" s="112">
        <v>0</v>
      </c>
      <c r="AO19" s="112">
        <v>0</v>
      </c>
      <c r="AP19" s="113">
        <v>0</v>
      </c>
      <c r="AQ19" s="110">
        <v>0</v>
      </c>
      <c r="AR19" s="152">
        <v>0</v>
      </c>
      <c r="AS19" s="245">
        <v>0</v>
      </c>
      <c r="AT19" s="246">
        <v>0</v>
      </c>
      <c r="AU19" s="245"/>
      <c r="AV19" s="245"/>
      <c r="AW19" s="245">
        <v>0</v>
      </c>
      <c r="AX19" s="246"/>
      <c r="AY19" s="247">
        <v>1</v>
      </c>
      <c r="AZ19" s="248">
        <v>1</v>
      </c>
    </row>
    <row r="20" spans="1:52" s="25" customFormat="1" ht="34.5" customHeight="1" thickBot="1" x14ac:dyDescent="0.3">
      <c r="A20" s="358" t="s">
        <v>38</v>
      </c>
      <c r="B20" s="359"/>
      <c r="C20" s="22">
        <f t="shared" ref="C20:I20" si="0">SUM(C12:C19)</f>
        <v>96</v>
      </c>
      <c r="D20" s="23">
        <f t="shared" si="0"/>
        <v>59469795200</v>
      </c>
      <c r="E20" s="119">
        <f t="shared" si="0"/>
        <v>70</v>
      </c>
      <c r="F20" s="22">
        <f t="shared" si="0"/>
        <v>18</v>
      </c>
      <c r="G20" s="22">
        <f t="shared" si="0"/>
        <v>3</v>
      </c>
      <c r="H20" s="106">
        <f t="shared" si="0"/>
        <v>5</v>
      </c>
      <c r="I20" s="271">
        <f t="shared" si="0"/>
        <v>40</v>
      </c>
      <c r="J20" s="271">
        <f t="shared" ref="J20:L20" si="1">SUM(J12:J19)</f>
        <v>42</v>
      </c>
      <c r="K20" s="271">
        <f t="shared" si="1"/>
        <v>1</v>
      </c>
      <c r="L20" s="271">
        <f t="shared" si="1"/>
        <v>2</v>
      </c>
      <c r="M20" s="24">
        <f>SUM(M12:M19)</f>
        <v>0</v>
      </c>
      <c r="N20" s="24">
        <f t="shared" ref="N20:O20" si="2">SUM(N12:N19)</f>
        <v>11</v>
      </c>
      <c r="O20" s="24">
        <f t="shared" si="2"/>
        <v>0</v>
      </c>
      <c r="P20" s="100">
        <f>SUM(P12:P19)</f>
        <v>85</v>
      </c>
      <c r="Q20" s="100">
        <f>SUM(Q12:Q19)</f>
        <v>59314795200</v>
      </c>
      <c r="R20" s="100">
        <f t="shared" ref="R20" si="3">SUM(R12:R19)</f>
        <v>30479524700</v>
      </c>
      <c r="S20" s="24">
        <f>SUM(S12:S19)</f>
        <v>11</v>
      </c>
      <c r="T20" s="24">
        <f t="shared" ref="T20:U20" si="4">SUM(T12:T19)</f>
        <v>155000000</v>
      </c>
      <c r="U20" s="24">
        <f t="shared" si="4"/>
        <v>155000000</v>
      </c>
      <c r="V20" s="74">
        <f>SUM(V12:V19)</f>
        <v>73</v>
      </c>
      <c r="W20" s="253">
        <f>SUM(W12:W19)</f>
        <v>7</v>
      </c>
      <c r="X20" s="254">
        <f t="shared" ref="X20:AX20" si="5">SUM(X12:X19)</f>
        <v>1050000000</v>
      </c>
      <c r="Y20" s="255">
        <f>SUM(Y12:Y19)</f>
        <v>19</v>
      </c>
      <c r="Z20" s="255">
        <f t="shared" si="5"/>
        <v>6696239200</v>
      </c>
      <c r="AA20" s="255">
        <f>SUM(AA12:AA19)</f>
        <v>2</v>
      </c>
      <c r="AB20" s="256">
        <f t="shared" si="5"/>
        <v>1800000000</v>
      </c>
      <c r="AC20" s="257">
        <f>SUM(AC12:AC19)</f>
        <v>7</v>
      </c>
      <c r="AD20" s="258">
        <f t="shared" si="5"/>
        <v>3236632900</v>
      </c>
      <c r="AE20" s="257">
        <f>SUM(AE12:AE19)</f>
        <v>6</v>
      </c>
      <c r="AF20" s="258">
        <f>SUM(AF12:AF19)</f>
        <v>420000000</v>
      </c>
      <c r="AG20" s="259">
        <f t="shared" si="5"/>
        <v>31</v>
      </c>
      <c r="AH20" s="260">
        <f t="shared" si="5"/>
        <v>43273528400</v>
      </c>
      <c r="AI20" s="255">
        <f t="shared" si="5"/>
        <v>3</v>
      </c>
      <c r="AJ20" s="256">
        <f t="shared" si="5"/>
        <v>3780000000</v>
      </c>
      <c r="AK20" s="255">
        <f>SUM(AK12:AK19)</f>
        <v>1</v>
      </c>
      <c r="AL20" s="255">
        <f>SUM(AL12:AL19)</f>
        <v>867000000</v>
      </c>
      <c r="AM20" s="261">
        <f t="shared" si="5"/>
        <v>27</v>
      </c>
      <c r="AN20" s="254">
        <f t="shared" si="5"/>
        <v>39579597161</v>
      </c>
      <c r="AO20" s="254">
        <f t="shared" si="5"/>
        <v>21</v>
      </c>
      <c r="AP20" s="262">
        <f t="shared" si="5"/>
        <v>1182008692</v>
      </c>
      <c r="AQ20" s="145">
        <f>SUM(AQ12:AQ19)</f>
        <v>1</v>
      </c>
      <c r="AR20" s="146">
        <f>SUM(AR12:AR19)</f>
        <v>64000000</v>
      </c>
      <c r="AS20" s="263">
        <f t="shared" si="5"/>
        <v>4</v>
      </c>
      <c r="AT20" s="264">
        <f t="shared" si="5"/>
        <v>1784894700</v>
      </c>
      <c r="AU20" s="263">
        <f t="shared" si="5"/>
        <v>7</v>
      </c>
      <c r="AV20" s="264">
        <f t="shared" si="5"/>
        <v>668000000</v>
      </c>
      <c r="AW20" s="263">
        <f t="shared" si="5"/>
        <v>1</v>
      </c>
      <c r="AX20" s="264">
        <f t="shared" si="5"/>
        <v>321500000</v>
      </c>
      <c r="AY20" s="265">
        <f>SUM(AY12:AY19)</f>
        <v>73</v>
      </c>
      <c r="AZ20" s="266">
        <v>0.85</v>
      </c>
    </row>
    <row r="21" spans="1:52" ht="26.25" customHeight="1" thickBot="1" x14ac:dyDescent="0.3">
      <c r="C21" s="26"/>
      <c r="D21" s="27"/>
      <c r="E21" s="27"/>
      <c r="F21" s="27"/>
      <c r="G21" s="27"/>
      <c r="H21" s="62">
        <f>+E20+F20+G20+H20</f>
        <v>96</v>
      </c>
      <c r="I21" s="63"/>
      <c r="J21" s="64"/>
      <c r="K21" s="64"/>
      <c r="L21" s="114">
        <f>+I20+J20+K20+L20</f>
        <v>85</v>
      </c>
      <c r="M21" s="65"/>
      <c r="N21" s="65"/>
      <c r="O21" s="101">
        <f>+M20+N20+O20</f>
        <v>11</v>
      </c>
      <c r="P21" s="99"/>
      <c r="Q21" s="99"/>
      <c r="R21" s="99"/>
      <c r="S21" s="102">
        <f>+P20+S20</f>
        <v>96</v>
      </c>
      <c r="T21" s="103">
        <f>+T20+Q20</f>
        <v>59469795200</v>
      </c>
      <c r="U21" s="105">
        <f>+R20+U20</f>
        <v>30634524700</v>
      </c>
      <c r="V21" s="28"/>
      <c r="W21" s="27"/>
      <c r="X21" s="27"/>
      <c r="AG21" s="249">
        <f>+W20+Y20+AA20+AC20+AE20+AG20+AQ20</f>
        <v>73</v>
      </c>
      <c r="AK21" s="150"/>
      <c r="AL21" s="150"/>
      <c r="AQ21" s="29"/>
      <c r="AR21" s="30"/>
      <c r="AS21" s="30"/>
      <c r="AT21" s="30"/>
      <c r="AU21" s="30"/>
      <c r="AV21" s="30"/>
      <c r="AW21" s="250">
        <f>+AS20+AU20+AW20</f>
        <v>12</v>
      </c>
      <c r="AX21" s="251">
        <f>+AT20+AV20+AX20</f>
        <v>2774394700</v>
      </c>
      <c r="AY21" s="252">
        <f>+AG21-AY20</f>
        <v>0</v>
      </c>
      <c r="AZ21" s="31"/>
    </row>
    <row r="22" spans="1:52" ht="25.5" customHeight="1" thickBot="1" x14ac:dyDescent="0.25">
      <c r="H22" s="66">
        <f>+H21-C20</f>
        <v>0</v>
      </c>
      <c r="I22" s="64"/>
      <c r="J22" s="64"/>
      <c r="K22" s="64"/>
      <c r="L22" s="67"/>
      <c r="M22" s="68"/>
      <c r="N22" s="67"/>
      <c r="O22" s="122">
        <f>+L21+O21</f>
        <v>96</v>
      </c>
      <c r="P22" s="35"/>
      <c r="Q22" s="35"/>
      <c r="R22" s="35"/>
      <c r="S22" s="32">
        <f>+C20-S21</f>
        <v>0</v>
      </c>
      <c r="T22" s="33">
        <f>+T21-D20</f>
        <v>0</v>
      </c>
      <c r="U22" s="34"/>
      <c r="AG22" s="35"/>
      <c r="AQ22" s="29"/>
      <c r="AR22" s="30"/>
      <c r="AS22" s="30"/>
      <c r="AT22" s="30"/>
      <c r="AU22" s="30"/>
      <c r="AV22" s="30"/>
      <c r="AY22" s="157"/>
      <c r="AZ22" s="159"/>
    </row>
    <row r="23" spans="1:52" ht="15" customHeight="1" thickBot="1" x14ac:dyDescent="0.25">
      <c r="H23" s="64"/>
      <c r="I23" s="64"/>
      <c r="J23" s="64"/>
      <c r="K23" s="64"/>
      <c r="L23" s="69"/>
      <c r="M23" s="69"/>
      <c r="N23" s="69"/>
      <c r="O23" s="70">
        <f>+H21-O22</f>
        <v>0</v>
      </c>
      <c r="P23" s="36"/>
      <c r="Q23" s="36"/>
      <c r="R23" s="36"/>
      <c r="S23" s="35"/>
      <c r="T23" s="37"/>
      <c r="U23" s="34"/>
      <c r="AH23" s="29"/>
      <c r="AI23" s="29"/>
      <c r="AJ23" s="29"/>
      <c r="AK23" s="29"/>
      <c r="AL23" s="29"/>
      <c r="AP23" s="405" t="s">
        <v>39</v>
      </c>
      <c r="AQ23" s="38">
        <f>+W20+Y20+AA20+AC20+AE20+AG20+AQ20+AS20+AU20+AW20</f>
        <v>85</v>
      </c>
      <c r="AR23" s="39">
        <f>+X20+Z20+AB20+AD20+AF20+AH20+AR20+AT20+AV20+AX20</f>
        <v>59314795200</v>
      </c>
      <c r="AS23" s="142"/>
      <c r="AT23" s="142"/>
      <c r="AU23" s="142"/>
      <c r="AV23" s="142"/>
      <c r="AY23" s="157"/>
      <c r="AZ23" s="158"/>
    </row>
    <row r="24" spans="1:52" ht="15" customHeight="1" x14ac:dyDescent="0.2">
      <c r="O24" s="35"/>
      <c r="P24" s="36"/>
      <c r="Q24" s="36"/>
      <c r="R24" s="36"/>
      <c r="S24" s="35"/>
      <c r="T24" s="37"/>
      <c r="U24" s="34"/>
      <c r="AP24" s="405"/>
      <c r="AQ24" s="48">
        <f>+AQ23-P20</f>
        <v>0</v>
      </c>
      <c r="AR24" s="49">
        <f>+AR23-Q20</f>
        <v>0</v>
      </c>
      <c r="AS24" s="144"/>
      <c r="AT24" s="144"/>
      <c r="AU24" s="144"/>
      <c r="AV24" s="144"/>
    </row>
    <row r="25" spans="1:52" ht="15" customHeight="1" x14ac:dyDescent="0.2">
      <c r="O25" s="35"/>
      <c r="P25" s="36"/>
      <c r="Q25" s="36"/>
      <c r="R25" s="36"/>
      <c r="S25" s="35"/>
      <c r="T25" s="37"/>
      <c r="U25" s="34"/>
      <c r="AQ25" s="29"/>
      <c r="AR25" s="30"/>
      <c r="AS25" s="30"/>
      <c r="AT25" s="30"/>
      <c r="AU25" s="30"/>
      <c r="AV25" s="30"/>
    </row>
    <row r="26" spans="1:52" ht="15" x14ac:dyDescent="0.25">
      <c r="A26" s="361" t="s">
        <v>15</v>
      </c>
      <c r="B26" s="361"/>
      <c r="C26" s="361"/>
      <c r="D26" s="361"/>
      <c r="E26" s="361"/>
      <c r="F26" s="361"/>
      <c r="G26" s="361"/>
      <c r="H26" s="361"/>
      <c r="I26" s="361"/>
      <c r="J26" s="361"/>
      <c r="K26" s="361"/>
      <c r="L26" s="361"/>
      <c r="M26" s="361"/>
      <c r="N26" s="361"/>
      <c r="O26" s="361"/>
      <c r="P26" s="361"/>
      <c r="Q26" s="361"/>
      <c r="R26" s="361"/>
      <c r="S26" s="361"/>
      <c r="T26" s="361"/>
      <c r="U26" s="40"/>
      <c r="V26" s="40"/>
      <c r="W26" s="40"/>
      <c r="X26" s="40"/>
      <c r="Y26" s="40"/>
      <c r="Z26" s="40"/>
      <c r="AA26" s="40"/>
      <c r="AB26" s="40"/>
      <c r="AC26" s="40"/>
      <c r="AD26" s="40"/>
      <c r="AE26" s="40"/>
      <c r="AF26" s="40"/>
      <c r="AQ26" s="29"/>
      <c r="AR26" s="30"/>
      <c r="AS26" s="30"/>
      <c r="AT26" s="30"/>
      <c r="AU26" s="30"/>
      <c r="AV26" s="30"/>
    </row>
    <row r="27" spans="1:52" ht="15" customHeight="1" x14ac:dyDescent="0.2">
      <c r="B27" s="357"/>
      <c r="C27" s="357"/>
      <c r="D27" s="357"/>
      <c r="E27" s="357"/>
      <c r="F27" s="357"/>
      <c r="G27" s="357"/>
      <c r="H27" s="357"/>
      <c r="I27" s="352"/>
      <c r="J27" s="352"/>
      <c r="K27" s="352"/>
      <c r="L27" s="352"/>
      <c r="M27" s="352"/>
      <c r="N27" s="356"/>
      <c r="T27" s="404" t="s">
        <v>46</v>
      </c>
      <c r="U27" s="404"/>
      <c r="V27" s="404"/>
      <c r="W27" s="404"/>
      <c r="X27" s="404"/>
      <c r="Y27" s="404"/>
      <c r="Z27" s="404"/>
      <c r="AA27" s="404"/>
      <c r="AB27" s="404"/>
      <c r="AC27" s="404"/>
    </row>
    <row r="28" spans="1:52" ht="24.75" customHeight="1" x14ac:dyDescent="0.2">
      <c r="B28" s="357"/>
      <c r="C28" s="357"/>
      <c r="D28" s="272"/>
      <c r="E28" s="356"/>
      <c r="F28" s="356"/>
      <c r="G28" s="356"/>
      <c r="H28" s="356"/>
      <c r="I28" s="273"/>
      <c r="J28" s="273"/>
      <c r="K28" s="273"/>
      <c r="L28" s="273"/>
      <c r="M28" s="273"/>
      <c r="N28" s="356"/>
      <c r="T28" s="138"/>
      <c r="U28" s="138"/>
      <c r="V28" s="138"/>
      <c r="W28" s="138"/>
      <c r="X28" s="138"/>
      <c r="Y28" s="138"/>
      <c r="Z28" s="138"/>
      <c r="AA28" s="138"/>
      <c r="AB28" s="138"/>
      <c r="AC28" s="138"/>
    </row>
    <row r="29" spans="1:52" x14ac:dyDescent="0.2">
      <c r="B29" s="274"/>
      <c r="C29" s="275"/>
      <c r="D29" s="276"/>
      <c r="E29" s="353"/>
      <c r="F29" s="353"/>
      <c r="G29" s="353"/>
      <c r="H29" s="353"/>
      <c r="I29" s="275"/>
      <c r="J29" s="275"/>
      <c r="K29" s="275"/>
      <c r="L29" s="275"/>
      <c r="M29" s="275"/>
      <c r="N29" s="275"/>
      <c r="U29" s="29"/>
    </row>
    <row r="30" spans="1:52" x14ac:dyDescent="0.2">
      <c r="B30" s="274"/>
      <c r="C30" s="275"/>
      <c r="D30" s="276"/>
      <c r="E30" s="353"/>
      <c r="F30" s="353"/>
      <c r="G30" s="353"/>
      <c r="H30" s="353"/>
      <c r="I30" s="275"/>
      <c r="J30" s="275"/>
      <c r="K30" s="275"/>
      <c r="L30" s="275"/>
      <c r="M30" s="275"/>
      <c r="N30" s="275"/>
    </row>
    <row r="31" spans="1:52" x14ac:dyDescent="0.2">
      <c r="B31" s="274"/>
      <c r="C31" s="275"/>
      <c r="D31" s="276"/>
      <c r="E31" s="353"/>
      <c r="F31" s="353"/>
      <c r="G31" s="353"/>
      <c r="H31" s="353"/>
      <c r="I31" s="275"/>
      <c r="J31" s="275"/>
      <c r="K31" s="275"/>
      <c r="L31" s="275"/>
      <c r="M31" s="275"/>
      <c r="N31" s="275"/>
    </row>
    <row r="32" spans="1:52" ht="15" x14ac:dyDescent="0.25">
      <c r="B32" s="277"/>
      <c r="C32" s="278"/>
      <c r="D32" s="279"/>
      <c r="E32" s="354"/>
      <c r="F32" s="355"/>
      <c r="G32" s="355"/>
      <c r="H32" s="355"/>
      <c r="I32" s="278"/>
      <c r="J32" s="278"/>
      <c r="K32" s="278"/>
      <c r="L32" s="278"/>
      <c r="M32" s="278"/>
      <c r="N32" s="278"/>
      <c r="O32" s="40"/>
      <c r="P32" s="40"/>
      <c r="Q32" s="40"/>
      <c r="R32" s="40"/>
      <c r="S32" s="40"/>
      <c r="T32" s="137" t="s">
        <v>16</v>
      </c>
      <c r="U32" s="40"/>
      <c r="V32" s="40"/>
      <c r="W32" s="40"/>
      <c r="X32" s="40"/>
      <c r="Y32" s="40"/>
      <c r="Z32" s="40"/>
      <c r="AA32" s="40"/>
      <c r="AB32" s="40"/>
      <c r="AC32" s="40"/>
      <c r="AD32" s="40"/>
      <c r="AE32" s="40"/>
      <c r="AF32" s="40"/>
    </row>
    <row r="33" spans="2:29" ht="15" customHeight="1" x14ac:dyDescent="0.2">
      <c r="B33" s="275"/>
      <c r="C33" s="35"/>
      <c r="D33" s="35"/>
      <c r="E33" s="351"/>
      <c r="F33" s="352"/>
      <c r="G33" s="352"/>
      <c r="H33" s="352"/>
      <c r="I33" s="275"/>
      <c r="J33" s="275"/>
      <c r="K33" s="275"/>
      <c r="L33" s="275"/>
      <c r="M33" s="275"/>
      <c r="N33" s="275"/>
      <c r="T33" s="404" t="s">
        <v>68</v>
      </c>
      <c r="U33" s="404"/>
      <c r="V33" s="404"/>
      <c r="W33" s="404"/>
      <c r="X33" s="404"/>
      <c r="Y33" s="404"/>
      <c r="Z33" s="404"/>
      <c r="AA33" s="404"/>
      <c r="AB33" s="404"/>
      <c r="AC33" s="404"/>
    </row>
    <row r="34" spans="2:29" x14ac:dyDescent="0.2">
      <c r="B34" s="275"/>
      <c r="C34" s="275"/>
      <c r="D34" s="275"/>
      <c r="E34" s="275"/>
      <c r="F34" s="275"/>
      <c r="G34" s="275"/>
      <c r="H34" s="275"/>
      <c r="I34" s="275"/>
      <c r="J34" s="275"/>
      <c r="K34" s="275"/>
      <c r="L34" s="275"/>
      <c r="M34" s="275"/>
      <c r="N34" s="275"/>
    </row>
    <row r="35" spans="2:29" ht="15" x14ac:dyDescent="0.2">
      <c r="B35" s="275"/>
      <c r="C35" s="357"/>
      <c r="D35" s="357"/>
      <c r="E35" s="357"/>
      <c r="F35" s="357"/>
      <c r="G35" s="357"/>
      <c r="H35" s="357"/>
      <c r="I35" s="275"/>
      <c r="J35" s="275"/>
      <c r="K35" s="275"/>
      <c r="L35" s="275"/>
      <c r="M35" s="275"/>
      <c r="N35" s="275"/>
      <c r="V35" s="1"/>
    </row>
    <row r="36" spans="2:29" ht="15" x14ac:dyDescent="0.2">
      <c r="B36" s="275"/>
      <c r="C36" s="357"/>
      <c r="D36" s="272"/>
      <c r="E36" s="356"/>
      <c r="F36" s="356"/>
      <c r="G36" s="356"/>
      <c r="H36" s="356"/>
      <c r="I36" s="275"/>
      <c r="J36" s="275"/>
      <c r="K36" s="275"/>
      <c r="L36" s="275"/>
      <c r="M36" s="275"/>
      <c r="N36" s="275"/>
      <c r="V36" s="1"/>
    </row>
    <row r="37" spans="2:29" x14ac:dyDescent="0.2">
      <c r="B37" s="275"/>
      <c r="C37" s="275"/>
      <c r="D37" s="276"/>
      <c r="E37" s="353"/>
      <c r="F37" s="353"/>
      <c r="G37" s="353"/>
      <c r="H37" s="353"/>
      <c r="I37" s="275"/>
      <c r="J37" s="275"/>
      <c r="K37" s="275"/>
      <c r="L37" s="275"/>
      <c r="M37" s="275"/>
      <c r="N37" s="275"/>
      <c r="V37" s="1"/>
    </row>
    <row r="38" spans="2:29" x14ac:dyDescent="0.2">
      <c r="B38" s="275"/>
      <c r="C38" s="275"/>
      <c r="D38" s="276"/>
      <c r="E38" s="353"/>
      <c r="F38" s="353"/>
      <c r="G38" s="353"/>
      <c r="H38" s="353"/>
      <c r="I38" s="275"/>
      <c r="J38" s="275"/>
      <c r="K38" s="275"/>
      <c r="L38" s="275"/>
      <c r="M38" s="275"/>
      <c r="N38" s="275"/>
      <c r="V38" s="1"/>
    </row>
    <row r="39" spans="2:29" x14ac:dyDescent="0.2">
      <c r="B39" s="275"/>
      <c r="C39" s="275"/>
      <c r="D39" s="276"/>
      <c r="E39" s="353"/>
      <c r="F39" s="353"/>
      <c r="G39" s="353"/>
      <c r="H39" s="353"/>
      <c r="I39" s="275"/>
      <c r="J39" s="275"/>
      <c r="K39" s="275"/>
      <c r="L39" s="275"/>
      <c r="M39" s="275"/>
      <c r="N39" s="275"/>
      <c r="V39" s="1"/>
    </row>
    <row r="40" spans="2:29" x14ac:dyDescent="0.2">
      <c r="B40" s="275"/>
      <c r="C40" s="275"/>
      <c r="D40" s="276"/>
      <c r="E40" s="353"/>
      <c r="F40" s="353"/>
      <c r="G40" s="353"/>
      <c r="H40" s="353"/>
      <c r="I40" s="275"/>
      <c r="J40" s="275"/>
      <c r="K40" s="275"/>
      <c r="L40" s="275"/>
      <c r="M40" s="275"/>
      <c r="N40" s="275"/>
      <c r="V40" s="1"/>
    </row>
    <row r="41" spans="2:29" ht="15" x14ac:dyDescent="0.25">
      <c r="B41" s="275"/>
      <c r="C41" s="280"/>
      <c r="D41" s="281"/>
      <c r="E41" s="354"/>
      <c r="F41" s="355"/>
      <c r="G41" s="355"/>
      <c r="H41" s="355"/>
      <c r="I41" s="275"/>
      <c r="J41" s="275"/>
      <c r="K41" s="275"/>
      <c r="L41" s="275"/>
      <c r="M41" s="275"/>
      <c r="N41" s="275"/>
      <c r="V41" s="1"/>
    </row>
    <row r="42" spans="2:29" x14ac:dyDescent="0.2">
      <c r="B42" s="275"/>
      <c r="C42" s="282"/>
      <c r="D42" s="35"/>
      <c r="E42" s="351"/>
      <c r="F42" s="352"/>
      <c r="G42" s="352"/>
      <c r="H42" s="352"/>
      <c r="I42" s="275"/>
      <c r="J42" s="275"/>
      <c r="K42" s="275"/>
      <c r="L42" s="275"/>
      <c r="M42" s="275"/>
      <c r="N42" s="275"/>
      <c r="V42" s="1"/>
    </row>
  </sheetData>
  <mergeCells count="79">
    <mergeCell ref="M8:O8"/>
    <mergeCell ref="Q9:Q11"/>
    <mergeCell ref="AS7:AX8"/>
    <mergeCell ref="W7:AR8"/>
    <mergeCell ref="AQ10:AR10"/>
    <mergeCell ref="AW9:AX10"/>
    <mergeCell ref="M9:M11"/>
    <mergeCell ref="AC9:AF9"/>
    <mergeCell ref="AC10:AD10"/>
    <mergeCell ref="AE10:AF10"/>
    <mergeCell ref="AU10:AV10"/>
    <mergeCell ref="AZ7:AZ11"/>
    <mergeCell ref="T33:AC33"/>
    <mergeCell ref="AP23:AP24"/>
    <mergeCell ref="T9:T11"/>
    <mergeCell ref="U9:U11"/>
    <mergeCell ref="W9:X10"/>
    <mergeCell ref="Y9:Z10"/>
    <mergeCell ref="AM10:AN10"/>
    <mergeCell ref="V7:V11"/>
    <mergeCell ref="AK10:AL10"/>
    <mergeCell ref="AA9:AB10"/>
    <mergeCell ref="T27:AC27"/>
    <mergeCell ref="AS9:AT9"/>
    <mergeCell ref="AU9:AV9"/>
    <mergeCell ref="AS10:AT10"/>
    <mergeCell ref="A1:AY1"/>
    <mergeCell ref="A4:AY4"/>
    <mergeCell ref="A5:AY5"/>
    <mergeCell ref="A7:A11"/>
    <mergeCell ref="B7:B11"/>
    <mergeCell ref="C7:D8"/>
    <mergeCell ref="E7:H8"/>
    <mergeCell ref="P7:R8"/>
    <mergeCell ref="S7:U7"/>
    <mergeCell ref="S8:S11"/>
    <mergeCell ref="N9:N11"/>
    <mergeCell ref="O9:O11"/>
    <mergeCell ref="AO10:AP10"/>
    <mergeCell ref="AY7:AY11"/>
    <mergeCell ref="I7:O7"/>
    <mergeCell ref="I8:L8"/>
    <mergeCell ref="A20:B20"/>
    <mergeCell ref="AI10:AJ10"/>
    <mergeCell ref="A26:T26"/>
    <mergeCell ref="L9:L11"/>
    <mergeCell ref="H9:H11"/>
    <mergeCell ref="AG10:AH10"/>
    <mergeCell ref="G9:G11"/>
    <mergeCell ref="I9:I11"/>
    <mergeCell ref="J9:J11"/>
    <mergeCell ref="C9:C11"/>
    <mergeCell ref="D9:D11"/>
    <mergeCell ref="E9:E11"/>
    <mergeCell ref="F9:F11"/>
    <mergeCell ref="P9:P11"/>
    <mergeCell ref="R9:R11"/>
    <mergeCell ref="AG9:AR9"/>
    <mergeCell ref="B27:B28"/>
    <mergeCell ref="C27:C28"/>
    <mergeCell ref="E28:H28"/>
    <mergeCell ref="E29:H29"/>
    <mergeCell ref="E30:H30"/>
    <mergeCell ref="N27:N28"/>
    <mergeCell ref="D35:H35"/>
    <mergeCell ref="E36:H36"/>
    <mergeCell ref="C35:C36"/>
    <mergeCell ref="E31:H31"/>
    <mergeCell ref="E32:H32"/>
    <mergeCell ref="D27:H27"/>
    <mergeCell ref="E33:H33"/>
    <mergeCell ref="I27:M27"/>
    <mergeCell ref="K9:K11"/>
    <mergeCell ref="E42:H42"/>
    <mergeCell ref="E37:H37"/>
    <mergeCell ref="E38:H38"/>
    <mergeCell ref="E39:H39"/>
    <mergeCell ref="E40:H40"/>
    <mergeCell ref="E41:H41"/>
  </mergeCells>
  <pageMargins left="0.95" right="0.7" top="0.75" bottom="0.75" header="0.3" footer="0.3"/>
  <pageSetup paperSize="8" scale="63"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2022 оны ХАА-ны дэлгэрэнгүй</vt:lpstr>
      <vt:lpstr>2022 оны ХАА-ныХураангуй тайлан</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2022-05-29T07:41:50Z</dcterms:modified>
</cp:coreProperties>
</file>