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07315C31-D172-4D34-B9ED-1B3AB9A58BE6}"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0" i="6" l="1"/>
  <c r="N113" i="6" l="1"/>
  <c r="N68" i="6" l="1"/>
  <c r="N85" i="6" l="1"/>
  <c r="AA27" i="6" l="1"/>
  <c r="Z27" i="6"/>
  <c r="Y27" i="6"/>
  <c r="X27" i="6"/>
  <c r="W27" i="6"/>
  <c r="V27" i="6"/>
  <c r="L27" i="6"/>
  <c r="I27" i="6"/>
  <c r="H27" i="6"/>
  <c r="N40" i="6"/>
  <c r="V20" i="5" l="1"/>
  <c r="N34" i="6" l="1"/>
  <c r="N53" i="6"/>
  <c r="N58" i="6"/>
  <c r="N131" i="6" l="1"/>
  <c r="N107" i="6"/>
  <c r="N66" i="6"/>
  <c r="AD20" i="5" l="1"/>
  <c r="AC20" i="5"/>
  <c r="AA20" i="5"/>
  <c r="Z20" i="5"/>
  <c r="Y20" i="5"/>
  <c r="X20" i="5"/>
  <c r="W20" i="5"/>
  <c r="N42" i="6"/>
  <c r="N15" i="6" l="1"/>
  <c r="N96" i="6" l="1"/>
  <c r="N65" i="6" l="1"/>
  <c r="N87" i="6" l="1"/>
  <c r="N36" i="6"/>
  <c r="N84" i="6"/>
  <c r="N38" i="6" l="1"/>
  <c r="N21" i="6" l="1"/>
  <c r="N134" i="6"/>
  <c r="N110" i="6"/>
  <c r="N97" i="6"/>
  <c r="N91" i="6"/>
  <c r="N89" i="6"/>
  <c r="N88" i="6"/>
  <c r="N75" i="6"/>
  <c r="N77" i="6"/>
  <c r="N76" i="6"/>
  <c r="N74" i="6"/>
  <c r="N73" i="6"/>
  <c r="N72" i="6"/>
  <c r="N56" i="6"/>
  <c r="N50" i="6"/>
  <c r="AE20" i="5" l="1"/>
  <c r="AG20" i="5"/>
  <c r="AI20" i="5"/>
  <c r="BC20" i="5"/>
  <c r="AZ20" i="5"/>
  <c r="AY20" i="5"/>
  <c r="AP20" i="5"/>
  <c r="P20" i="5"/>
  <c r="AO20" i="5"/>
  <c r="AV20" i="5"/>
  <c r="AU20" i="5"/>
  <c r="N121" i="6"/>
  <c r="N117" i="6"/>
  <c r="N70" i="6"/>
  <c r="N30" i="6"/>
  <c r="N20" i="6"/>
  <c r="N14" i="6"/>
  <c r="N109" i="6" l="1"/>
  <c r="N86" i="6"/>
  <c r="N78" i="6"/>
  <c r="N48" i="6" l="1"/>
  <c r="N32" i="6"/>
  <c r="AJ20" i="5" l="1"/>
  <c r="N41" i="6"/>
  <c r="N122" i="6"/>
  <c r="N108" i="6"/>
  <c r="N79"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L21" i="5" s="1"/>
  <c r="I20" i="5"/>
  <c r="E20" i="5"/>
  <c r="C20" i="5"/>
  <c r="Q16" i="5"/>
  <c r="N67" i="6"/>
  <c r="Q13" i="5"/>
  <c r="Q12" i="5"/>
  <c r="Q20" i="5" s="1"/>
  <c r="AA93" i="6"/>
  <c r="Z93" i="6"/>
  <c r="Y93" i="6"/>
  <c r="X93" i="6"/>
  <c r="W93" i="6"/>
  <c r="V93" i="6"/>
  <c r="L93" i="6"/>
  <c r="I93" i="6"/>
  <c r="H93" i="6"/>
  <c r="N83" i="6"/>
  <c r="N82" i="6"/>
  <c r="N39" i="6"/>
  <c r="N19" i="6"/>
  <c r="O22" i="5" l="1"/>
  <c r="T21" i="5"/>
  <c r="AV23" i="5"/>
  <c r="AV24" i="5" s="1"/>
  <c r="AU23" i="5"/>
  <c r="AU24" i="5" s="1"/>
  <c r="BB21" i="5"/>
  <c r="N12" i="6"/>
  <c r="AB136" i="6" l="1"/>
  <c r="V132" i="6"/>
  <c r="AB128" i="6"/>
  <c r="AA128" i="6"/>
  <c r="Z128" i="6"/>
  <c r="Y128" i="6"/>
  <c r="X128" i="6"/>
  <c r="W128" i="6"/>
  <c r="V128" i="6"/>
  <c r="L128" i="6"/>
  <c r="N119" i="6"/>
  <c r="N128" i="6" s="1"/>
  <c r="AA111" i="6"/>
  <c r="Z111" i="6"/>
  <c r="Y111" i="6"/>
  <c r="X111" i="6"/>
  <c r="W111" i="6"/>
  <c r="V111" i="6"/>
  <c r="L111" i="6"/>
  <c r="I111" i="6"/>
  <c r="R16" i="5" s="1"/>
  <c r="H111" i="6"/>
  <c r="N106" i="6"/>
  <c r="N105" i="6"/>
  <c r="L102" i="6"/>
  <c r="L103" i="6" s="1"/>
  <c r="I102" i="6"/>
  <c r="H102" i="6"/>
  <c r="H103" i="6" s="1"/>
  <c r="N95" i="6"/>
  <c r="N102" i="6" s="1"/>
  <c r="I103" i="6"/>
  <c r="N80" i="6"/>
  <c r="N93" i="6" s="1"/>
  <c r="V62" i="6"/>
  <c r="N103" i="6" l="1"/>
  <c r="N111" i="6"/>
  <c r="N49" i="6"/>
  <c r="N25" i="6" l="1"/>
  <c r="N13" i="6"/>
  <c r="N27" i="6" s="1"/>
  <c r="AA135" i="6" l="1"/>
  <c r="AA136" i="6" s="1"/>
  <c r="Z135" i="6"/>
  <c r="Z136" i="6" s="1"/>
  <c r="Y135" i="6"/>
  <c r="Y136" i="6" s="1"/>
  <c r="X135" i="6"/>
  <c r="X136" i="6" s="1"/>
  <c r="W135" i="6"/>
  <c r="W136" i="6" s="1"/>
  <c r="V135" i="6"/>
  <c r="V136" i="6" s="1"/>
  <c r="AA102" i="6"/>
  <c r="Z102" i="6"/>
  <c r="Y102" i="6"/>
  <c r="X102" i="6"/>
  <c r="W102" i="6"/>
  <c r="V102" i="6"/>
  <c r="AA62" i="6"/>
  <c r="Z62" i="6"/>
  <c r="Y62" i="6"/>
  <c r="X62" i="6"/>
  <c r="W62" i="6"/>
  <c r="V54" i="6"/>
  <c r="AA54" i="6"/>
  <c r="Z54" i="6"/>
  <c r="Y54" i="6"/>
  <c r="X54" i="6"/>
  <c r="W54" i="6"/>
  <c r="W103" i="6" l="1"/>
  <c r="W137" i="6" s="1"/>
  <c r="AA103" i="6"/>
  <c r="AA137" i="6" s="1"/>
  <c r="X103" i="6"/>
  <c r="X137" i="6" s="1"/>
  <c r="Y103" i="6"/>
  <c r="Y137" i="6" s="1"/>
  <c r="V103" i="6"/>
  <c r="V137" i="6" s="1"/>
  <c r="Z103" i="6"/>
  <c r="Z137" i="6" s="1"/>
  <c r="AA138" i="6" l="1"/>
  <c r="L62" i="6" l="1"/>
  <c r="I62" i="6"/>
  <c r="H62" i="6"/>
  <c r="L54" i="6"/>
  <c r="I54" i="6"/>
  <c r="R13" i="5" s="1"/>
  <c r="H54" i="6"/>
  <c r="L135" i="6" l="1"/>
  <c r="I135" i="6"/>
  <c r="H135" i="6"/>
  <c r="N132" i="6"/>
  <c r="L132" i="6"/>
  <c r="L136" i="6" s="1"/>
  <c r="L137" i="6" s="1"/>
  <c r="I132" i="6"/>
  <c r="I136" i="6" s="1"/>
  <c r="H132" i="6"/>
  <c r="H136" i="6" s="1"/>
  <c r="I128" i="6"/>
  <c r="H128" i="6"/>
  <c r="D17" i="5" s="1"/>
  <c r="D20" i="5" s="1"/>
  <c r="T22" i="5" s="1"/>
  <c r="R12" i="5"/>
  <c r="R20" i="5" s="1"/>
  <c r="H137" i="6" l="1"/>
  <c r="I137" i="6"/>
  <c r="N54" i="6"/>
  <c r="N62" i="6"/>
  <c r="N135" i="6"/>
  <c r="N136" i="6" s="1"/>
  <c r="N137" i="6" l="1"/>
  <c r="U21" i="5" l="1"/>
  <c r="S21" i="5"/>
  <c r="H20" i="5"/>
  <c r="G20" i="5"/>
  <c r="F20" i="5"/>
  <c r="H21" i="5" l="1"/>
  <c r="S22" i="5"/>
  <c r="H22" i="5"/>
  <c r="O23" i="5" l="1"/>
</calcChain>
</file>

<file path=xl/sharedStrings.xml><?xml version="1.0" encoding="utf-8"?>
<sst xmlns="http://schemas.openxmlformats.org/spreadsheetml/2006/main" count="1356" uniqueCount="702">
  <si>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</si>
  <si>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</si>
  <si>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</si>
  <si>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</si>
  <si>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</si>
  <si>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</si>
  <si>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</si>
  <si>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</si>
  <si>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</si>
  <si>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</si>
  <si>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</si>
  <si>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</si>
  <si>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</si>
  <si>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</si>
  <si>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</si>
  <si>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</si>
  <si>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</si>
  <si>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</si>
  <si>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</si>
  <si>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</si>
  <si>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</si>
  <si>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</si>
  <si>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</si>
  <si>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</si>
  <si>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</si>
  <si>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</si>
  <si>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</si>
  <si>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</si>
  <si>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</si>
  <si>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</si>
  <si>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</si>
  <si>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</si>
  <si>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</si>
  <si>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</si>
  <si>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</si>
  <si>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</si>
  <si>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</si>
  <si>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</si>
  <si>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</si>
  <si>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</si>
  <si>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</si>
  <si>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</si>
  <si>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</si>
  <si>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</si>
  <si>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</si>
  <si>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</si>
  <si>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</si>
  <si>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</si>
  <si>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</si>
  <si>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</si>
  <si>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</si>
  <si>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</si>
  <si>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</si>
  <si>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</si>
  <si>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</si>
  <si>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</si>
  <si>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</si>
  <si>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</si>
  <si>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</si>
  <si>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</si>
  <si>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</si>
  <si>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</si>
  <si>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</si>
  <si>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</si>
  <si>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</si>
  <si>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</si>
  <si>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</si>
  <si>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</si>
  <si>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</si>
  <si>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</si>
  <si>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</si>
  <si>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</si>
  <si>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</si>
  <si>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</si>
  <si>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</si>
  <si>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</si>
  <si>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</si>
  <si>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</si>
  <si>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</si>
  <si>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</si>
  <si>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</si>
  <si>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</si>
  <si>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</si>
  <si>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</si>
  <si>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</si>
  <si>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</si>
  <si>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</si>
  <si>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</si>
  <si>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</si>
  <si>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</si>
  <si>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</si>
  <si>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</si>
  <si>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</si>
  <si>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</si>
  <si>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</si>
  <si>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</si>
  <si>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</si>
  <si>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</si>
  <si>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</si>
  <si>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</si>
  <si>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</si>
  <si>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</si>
  <si>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</si>
  <si>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</si>
  <si>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</si>
  <si>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</si>
  <si>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</si>
  <si>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</si>
  <si>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</si>
  <si>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</si>
  <si>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</si>
  <si>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</si>
  <si>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</si>
  <si>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</si>
  <si>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</si>
  <si>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</si>
  <si>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</si>
  <si>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</si>
  <si>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</si>
  <si>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</si>
  <si>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</si>
  <si>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</si>
  <si>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</si>
  <si>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</si>
  <si>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</si>
  <si>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</si>
  <si>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</si>
  <si>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</si>
  <si>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</si>
  <si>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</si>
  <si>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</si>
  <si>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</si>
  <si>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</si>
  <si>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</si>
  <si>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</si>
  <si>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</si>
  <si>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</si>
  <si>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</si>
  <si>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</si>
  <si>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</si>
  <si>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</si>
  <si>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</si>
  <si>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</si>
  <si>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</si>
  <si>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</si>
  <si>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</si>
  <si>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</si>
  <si>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</si>
  <si>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</si>
  <si>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</si>
  <si>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</si>
  <si>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</si>
  <si>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</si>
  <si>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</si>
  <si>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</si>
  <si>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</si>
  <si>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</si>
  <si>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</si>
  <si>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</si>
  <si>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</si>
  <si>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</si>
  <si>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</si>
  <si>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</si>
  <si>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</si>
  <si>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</si>
  <si>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</si>
  <si>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</si>
  <si>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</si>
  <si>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</si>
  <si>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</si>
  <si>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</si>
  <si>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</si>
  <si>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</si>
  <si>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</si>
  <si>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</si>
  <si>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</si>
  <si>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</si>
  <si>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</si>
  <si>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</si>
  <si>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</si>
  <si>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</si>
  <si>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</si>
  <si>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</si>
  <si>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</si>
  <si>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</si>
  <si>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</si>
  <si>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</si>
  <si>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</si>
  <si>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</si>
  <si>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</si>
  <si>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</si>
  <si>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</si>
  <si>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</si>
  <si>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</si>
  <si>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</si>
  <si>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</si>
  <si>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</si>
  <si>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</si>
  <si>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</si>
  <si>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</si>
  <si>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</si>
  <si>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</si>
  <si>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</si>
  <si>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</si>
  <si>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</si>
  <si>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</si>
  <si>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</si>
  <si>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</si>
  <si>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</si>
  <si>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</si>
  <si>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</si>
  <si>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</si>
  <si>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</si>
  <si>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</si>
  <si>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</si>
  <si>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</si>
  <si>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</si>
  <si>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</si>
  <si>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</si>
  <si>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</si>
  <si>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</si>
  <si>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</si>
  <si>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</si>
  <si>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</si>
  <si>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</si>
  <si>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</si>
  <si>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</si>
  <si>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</si>
  <si>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</si>
  <si>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</si>
  <si>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</si>
  <si>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</si>
  <si>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</si>
  <si>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</si>
  <si>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</si>
  <si>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</si>
  <si>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</si>
  <si>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</si>
  <si>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</si>
  <si>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</si>
  <si>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</si>
  <si>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</si>
  <si>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</si>
  <si>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</si>
  <si>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</si>
  <si>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</si>
  <si>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</si>
  <si>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</si>
  <si>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</si>
  <si>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</si>
  <si>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</si>
  <si>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</si>
  <si>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</si>
  <si>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</si>
  <si>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</si>
  <si>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</si>
  <si>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</si>
  <si>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</si>
  <si>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</si>
  <si>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</si>
  <si>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</si>
  <si>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</si>
  <si>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</si>
  <si>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</si>
  <si>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</si>
  <si>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</si>
  <si>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</si>
  <si>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</si>
  <si>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</si>
  <si>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</si>
  <si>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</si>
  <si>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</si>
  <si>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</si>
  <si>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</si>
  <si>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</si>
  <si>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</si>
  <si>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</si>
  <si>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</si>
  <si>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</si>
  <si>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</si>
  <si>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</si>
  <si>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</si>
  <si>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</si>
  <si>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</si>
  <si>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</si>
  <si>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</si>
  <si>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</si>
  <si>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</si>
  <si>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</si>
  <si>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</si>
  <si>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</si>
  <si>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</si>
  <si>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</si>
  <si>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</si>
  <si>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</si>
  <si>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</si>
  <si>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</si>
  <si>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</si>
  <si>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</si>
  <si>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</si>
  <si>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</si>
  <si>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</si>
  <si>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</si>
  <si>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</si>
  <si>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</si>
  <si>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</si>
  <si>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</si>
  <si>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</si>
  <si>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</si>
  <si>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</si>
  <si>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</si>
  <si>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</si>
  <si>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</si>
  <si>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</si>
  <si>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</si>
  <si>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</si>
  <si>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</si>
  <si>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</si>
  <si>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</si>
  <si>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</si>
  <si>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</si>
  <si>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</si>
  <si>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</si>
  <si>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</si>
  <si>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</si>
  <si>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</si>
  <si>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</si>
  <si>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</si>
  <si>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</si>
  <si>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</si>
  <si>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</si>
  <si>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</si>
  <si>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</si>
  <si>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</si>
  <si>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</si>
  <si>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</si>
  <si>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</si>
  <si>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</si>
  <si>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</si>
  <si>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</si>
  <si>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</si>
  <si>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</si>
  <si>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</si>
  <si>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</si>
  <si>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</si>
  <si>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</si>
  <si>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</si>
  <si>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</si>
  <si>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</si>
  <si>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</si>
  <si>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</si>
  <si>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</si>
  <si>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</si>
  <si>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</si>
  <si>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</si>
  <si>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</si>
  <si>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</si>
  <si>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</si>
  <si>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</si>
  <si>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</si>
  <si>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</si>
  <si>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</si>
  <si>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</si>
  <si>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</si>
  <si>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</si>
  <si>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</si>
  <si>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</si>
  <si>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</si>
  <si>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</si>
  <si>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</si>
  <si>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</si>
  <si>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</si>
  <si>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</si>
  <si>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</si>
  <si>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</si>
  <si>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</si>
  <si>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</si>
  <si>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</si>
  <si>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</si>
  <si>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</si>
  <si>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</si>
  <si>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</si>
  <si>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</si>
  <si>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</si>
  <si>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</si>
  <si>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</si>
  <si>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</si>
  <si>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</si>
  <si>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</si>
  <si>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</si>
  <si>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</si>
  <si>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</si>
  <si>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</si>
  <si>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</si>
  <si>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</si>
  <si>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</si>
  <si>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</si>
  <si>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</si>
  <si>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</si>
  <si>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</si>
  <si>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</si>
  <si>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</si>
  <si>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</si>
  <si>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</si>
  <si>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</si>
  <si>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</si>
  <si>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</si>
  <si>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</si>
  <si>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</si>
  <si>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</si>
  <si>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</si>
  <si>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</si>
  <si>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</si>
  <si>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</si>
  <si>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</si>
  <si>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</si>
  <si>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</si>
  <si>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</si>
  <si>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</si>
  <si>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</si>
  <si>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</si>
  <si>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</si>
  <si>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</si>
  <si>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</si>
  <si>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</si>
  <si>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</si>
  <si>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</si>
  <si>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</si>
  <si>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</si>
  <si>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</si>
  <si>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</si>
  <si>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</si>
  <si>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</si>
  <si>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</si>
  <si>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</si>
  <si>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</si>
  <si>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</si>
  <si>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</si>
  <si>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</si>
  <si>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</si>
  <si>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</si>
  <si>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</si>
  <si>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</si>
  <si>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</si>
  <si>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</si>
  <si>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</si>
  <si>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</si>
  <si>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</si>
  <si>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</si>
  <si>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</si>
  <si>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</si>
  <si>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</si>
  <si>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</si>
  <si>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</si>
  <si>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</si>
  <si>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</si>
  <si>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</si>
  <si>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</si>
  <si>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</si>
  <si>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</si>
  <si>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</si>
  <si>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</si>
  <si>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</si>
  <si>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</si>
  <si>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</si>
  <si>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</si>
  <si>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</si>
  <si>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</si>
  <si>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</si>
  <si>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</si>
  <si>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</si>
  <si>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</si>
  <si>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</si>
  <si>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</si>
  <si>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</si>
  <si>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</si>
  <si>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</si>
  <si>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</si>
  <si>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</si>
  <si>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</si>
  <si>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</si>
  <si>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</si>
  <si>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</si>
  <si>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</si>
  <si>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</si>
  <si>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</si>
  <si>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</si>
  <si>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</si>
  <si>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</si>
  <si>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</si>
  <si>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</si>
  <si>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</si>
  <si>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</si>
  <si>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</si>
  <si>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</si>
  <si>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Гомдол гараагүй. Захиалагч гэрээ байгуулсан.</t>
  </si>
  <si>
    <t>2022.05.25</t>
  </si>
  <si>
    <t>2022.06.06</t>
  </si>
  <si>
    <t>2022.05.26</t>
  </si>
  <si>
    <t>2022.05.02, 2022.05.10, 2022.05.27, 2022.06.03</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</si>
  <si>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</si>
  <si>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</si>
  <si>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</si>
  <si>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</si>
  <si>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</si>
  <si>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</si>
  <si>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</si>
  <si>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</si>
  <si>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</si>
  <si>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</si>
  <si>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</si>
  <si>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</si>
  <si>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</si>
  <si>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</si>
  <si>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</si>
  <si>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</si>
  <si>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</si>
  <si>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</si>
  <si>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</si>
  <si>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</si>
  <si>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</si>
  <si>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</si>
  <si>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</si>
  <si>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</si>
  <si>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</si>
  <si>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</si>
  <si>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</si>
  <si>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</si>
  <si>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</si>
  <si>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</si>
  <si>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</si>
  <si>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</si>
  <si>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</si>
  <si>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</si>
  <si>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</si>
  <si>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</si>
  <si>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</si>
  <si>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</si>
  <si>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</si>
  <si>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</si>
  <si>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</si>
  <si>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</si>
  <si>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</si>
  <si>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</si>
  <si>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</si>
  <si>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</si>
  <si>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</si>
  <si>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Монголиа дижитал скүүл ХХК</t>
  </si>
  <si>
    <t>Өндөр буянт хайрхан ХХК</t>
  </si>
  <si>
    <t>2022.03.09, 2022.06.15</t>
  </si>
  <si>
    <t>2022.06.15</t>
  </si>
  <si>
    <t>2022.06.08, 2022.06.15</t>
  </si>
  <si>
    <t>Нуклон ХХК</t>
  </si>
  <si>
    <t>2022.04.15, 2022.04.26, 2022.05.09, 2022.06.09</t>
  </si>
  <si>
    <t>2022.06.17</t>
  </si>
  <si>
    <t>2022.06.10</t>
  </si>
  <si>
    <t>2022.04.21, 2022.06.10</t>
  </si>
  <si>
    <t xml:space="preserve"> Захиалагч шийдвэр гаргасан. Гэрээ Шууд Байгуулна.</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</si>
  <si>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</si>
  <si>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</si>
  <si>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</si>
  <si>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2022.06.21</t>
  </si>
  <si>
    <t>Ажил эхлээгүй</t>
  </si>
  <si>
    <t>Ажлын явц 5 хувь</t>
  </si>
  <si>
    <t>2022.01.27, 2022.03.18, 2021.04.19, 2022.05.03, 2022.06.06, 2022.06.27</t>
  </si>
  <si>
    <t>Ажлын явц 10 хувь</t>
  </si>
  <si>
    <t>Ажлын явц 80 хувь</t>
  </si>
  <si>
    <t>Ажлын явц 30 хувь</t>
  </si>
  <si>
    <t>Ажлын явц 100 хувь</t>
  </si>
  <si>
    <t>2022.04.12, 2022.06.17, 2022.06.24</t>
  </si>
  <si>
    <t>Ажлын явц 20 хувь</t>
  </si>
  <si>
    <t xml:space="preserve">Гомдол гараагүй. Аймагтай гэрээ байгуулахаар хүлээгдэж байна. Ажил эхлээгүй. </t>
  </si>
  <si>
    <t>Ажлын явц 70 хувь</t>
  </si>
  <si>
    <t>Ажил эхлүүлэх зөвшөөрөл авахаар ажиллаж байна. Ажил эхлээгүй.</t>
  </si>
  <si>
    <t>Үр дүнг 2022.06.20-нд нийтэлсэн. Ажлын 6 хоног хүлээнэ. Гомдол гарахгүй гэрээ байгуулна./Сумын хөрөнгөтэй нэгтгэж зохион байгуулсан./ Ажил эхлээгүй 0 хувь</t>
  </si>
  <si>
    <t>Ажлын явц 50 хувь</t>
  </si>
  <si>
    <t>Ажлын явц 40 хувь</t>
  </si>
  <si>
    <t>Ажлын явц 0 хувь, ажил эхлээгүй</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</si>
  <si>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</si>
  <si>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</si>
  <si>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</si>
  <si>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</si>
  <si>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Халзан хайрхан ХХК</t>
  </si>
  <si>
    <t>2022.03.18, 2022.04.18, 2022.05.03, 2022.05.17, 2022.06.21, 2022.07.05</t>
  </si>
  <si>
    <t>2022.07.05</t>
  </si>
  <si>
    <t>2022.06.06, 2022.06.17, 2022.06.24, 2022.07.06</t>
  </si>
  <si>
    <t>2022.04.04, 2022.05.20, 2022.07.19</t>
  </si>
  <si>
    <t>2022.07.19</t>
  </si>
  <si>
    <t>2 дахь удаагаа зарласан. Нээлтийг 2022.07.22-нд зохион байгуулсан. Оролцогч оролцоогүй дахин зарлана.</t>
  </si>
  <si>
    <t>Гэрээ байгуулагдсан.</t>
  </si>
  <si>
    <t>Оргилцамхаг констракшн ХХК</t>
  </si>
  <si>
    <t>2022.07.25</t>
  </si>
  <si>
    <t>2022.06.24, 2022.07.25</t>
  </si>
  <si>
    <t>2022.03.29, 2022.04.12, 2022.05.06, 2022.05.16, 2022.05.27, 2022.07.01</t>
  </si>
  <si>
    <t>2022.05.25, 2022.07.08</t>
  </si>
  <si>
    <t>2 дахь удаагаа зарласан. Нээлтийг 2022.08.08-нд</t>
  </si>
  <si>
    <t>2022.05.06, 2022.07.06</t>
  </si>
  <si>
    <t>2022.02.08, 2022.05.19, 2022.07.08</t>
  </si>
  <si>
    <t>2022.03.18, 2022.04.18, 2022.06.07, 2022.06.24, 2022.07.19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</si>
  <si>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</si>
  <si>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</si>
  <si>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</si>
  <si>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</si>
  <si>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</si>
  <si>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</si>
  <si>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</si>
  <si>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</si>
  <si>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</si>
  <si>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</si>
  <si>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</si>
  <si>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</si>
  <si>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</si>
  <si>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</si>
  <si>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</si>
  <si>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</si>
  <si>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</si>
  <si>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</si>
  <si>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Тэгш дүүрэн чанар ХХК</t>
  </si>
  <si>
    <t>2022.08.26</t>
  </si>
  <si>
    <t>2022.04.18, 2022.04.25, 2022.05.05, 2022.05.31, 2022.08.12</t>
  </si>
  <si>
    <t>2022.04.25, 2022.05.02, 2022.05.13, 2022.06.15, 2022.08.26</t>
  </si>
  <si>
    <t>Гомдол гараагүй, гэрээ байгуулагдсан.</t>
  </si>
  <si>
    <t>2022.02.17, 2022.04.12, 2022.04.29, 2022.05.17, 2022.06.28, 2022.07.08, 2022.07.22, 2022.08.30</t>
  </si>
  <si>
    <t>Арцат алтай констракшн ХХК</t>
  </si>
  <si>
    <t>2022.04.12, 2022.05.19 2022.05.30, 2022.07.27</t>
  </si>
  <si>
    <t>2022.08.11</t>
  </si>
  <si>
    <t>2022.06.23, 2022.08.11</t>
  </si>
  <si>
    <t>2022.03.17, 2022.03.29, 2022.04.12, 2022.05.06, 2022.05.16, 2022.05.27, 2022.08.10</t>
  </si>
  <si>
    <t>2022.05.30, 2022.08.23</t>
  </si>
  <si>
    <t>4 дэх удаагаа зарласан. Нээлтийг 2022.06.10-нд хийсэн ҮХороо шалгаруулсан. Үр дүнг 2022.06.21-нд нийтлэсэн. Гэрээ байгуулах шатанд тодруулах зүйл гарсан түр хүлээх.</t>
  </si>
  <si>
    <t>2022.05.10, 2022.05.30, 2022.08.08, 2022.08.30</t>
  </si>
  <si>
    <t>2022.04.05, 2022.05.18, 2022.08.16</t>
  </si>
  <si>
    <t>ХХААХҮЯамны сайдын тушаал</t>
  </si>
  <si>
    <t>Ажлын явц 6 хувь</t>
  </si>
  <si>
    <t xml:space="preserve">Ажил эхлээгүй. </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</si>
  <si>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</si>
  <si>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</si>
  <si>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</si>
  <si>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Багц 1-т Ихэр мөнх ХХК шалгарсан. Үр дүнг 2022.05.16-нд оруулсан. Гомдол гараагүй. Гэрээ байгуулагдсан. Ажлын явц 90 хувь</t>
  </si>
  <si>
    <t>Ажил эхэлсэн 10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</si>
  <si>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</si>
  <si>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</si>
  <si>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</si>
  <si>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</si>
  <si>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2022.04.09, 2022.09.09</t>
  </si>
  <si>
    <t>2022.09.07</t>
  </si>
  <si>
    <t>2022.03.21, 2022.04.29, 2022.05.17, 2022.06.06, 2022.07.08, 2022.07.22, 2022.07.29, 2022.09.07</t>
  </si>
  <si>
    <t>Багц-1: Хустайн шил ХХК</t>
  </si>
  <si>
    <t>2022.09.06</t>
  </si>
  <si>
    <t>2022.05.11,  2022.08.15, 2022.09.06</t>
  </si>
  <si>
    <t>2022.04.05, 2022.05.18, 2022.06.24, 2022.08.16, 2022.09.08</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</si>
  <si>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</si>
  <si>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</si>
  <si>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</si>
  <si>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</si>
  <si>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</si>
  <si>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</si>
  <si>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</si>
  <si>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2022.09.07, 2022.09.22</t>
  </si>
  <si>
    <t>7 дахь удаагаа зарласан. Нээлтийг 2022.09.12-нд зохион байгуулсан. 3 компани оролцсон ҮХороо үнэлгээ хийж байна.</t>
  </si>
  <si>
    <t>2022.09.14</t>
  </si>
  <si>
    <t>Ажлын явц 30%</t>
  </si>
  <si>
    <t>Гэрээ байгуулах шатанд. Үр дүнг 2022.09.15-д оруулсан. Ажлын 6 хоног хүлээнэ.</t>
  </si>
  <si>
    <t>Ажлын явц 5% улаан шугам тавьсан.</t>
  </si>
  <si>
    <t>Сангийн сайдын 2022 оны 187 дугаар тушаалаар хэрэгжүүлэхийг зөвшөөрсөн. Нээлтийг 2022.10.17-нд</t>
  </si>
  <si>
    <t>Багц-2: Төв гэрэл ХХК</t>
  </si>
  <si>
    <t>2022.09.16</t>
  </si>
  <si>
    <t>2022.05.11,  2022.05.18, 2022.07.27, 2022.09.06, 2022.09.16</t>
  </si>
  <si>
    <t>Үр дүнг 2022.09.06-д нийтэлсэн. Ажлын 6 хоног хүлээнэ. Гэрээ байгуулах шатанд</t>
  </si>
  <si>
    <t>Үр дүнг 2022.09.16-д нийтэлсэн. Ажлын 6 хоног хүлээнэ. Гэрээ байгуулах шатанд</t>
  </si>
  <si>
    <t>2022.09.09, 2022.09.21</t>
  </si>
  <si>
    <t>Гэрээ байгуулагдаагүй хүлээгдэж буй</t>
  </si>
  <si>
    <t>2022.08.05, 2022.09.23</t>
  </si>
  <si>
    <t>2 дахь удаагаа зарласан. Нээлтийг 2022.10.24-нд</t>
  </si>
  <si>
    <t>2022.08.15</t>
  </si>
  <si>
    <t>Тэнгэр дээдэс ХХК</t>
  </si>
  <si>
    <t>2022.09.21</t>
  </si>
  <si>
    <t>2022.04.18, 2022.05.31, 2022.06.24, 2022.07.19, 2022.09.21</t>
  </si>
  <si>
    <t>Үр дүнг 2022.09.21-нд нийтэлсэн. Ажлын 6 хоног хүлээнэ.</t>
  </si>
  <si>
    <t>.(ХУГАЦАА: 2022 ОНЫ 10 ДУГААР САРЫН 10-НЫ ӨДРИЙН БАЙДЛААР).</t>
  </si>
  <si>
    <t>(2022 ОНЫ 10 ДУГААР САРЫН 10-НЫ БАЙДЛААР)</t>
  </si>
  <si>
    <t>4 дэхь удаагаа зарласан. Нээлтийг 2022.10.12-нд</t>
  </si>
  <si>
    <t>2022.05.25, 2022.06.06, 2022.06.17, 2022.06.24, 2022.10.03</t>
  </si>
  <si>
    <t>5 дахь удаагаа зарласан. Оролцогч оролцоогүй. Нээлтийг 2022.10.10-нд.</t>
  </si>
  <si>
    <t>2022.04.26, 2022.05.31, 2022.09.29</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</si>
  <si>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2022.10.07-нд хийсэн 1 оролцогчтой ҮХороо үнэлгээ хийж байна.</t>
  </si>
  <si>
    <t>2022.02.22, 2022.05.23, 2022.07.08, 2022.08.22, 2022.09.29</t>
  </si>
  <si>
    <t>2022.05.16, 2022.06.29, 2022.08.15, 2022.09.19</t>
  </si>
  <si>
    <t>5 дахь удаагаа зарласан. Нээлтийг 2022.10.07-нд хийсэн ҮХороо үнэлж байна.</t>
  </si>
  <si>
    <t>2022.05.30, 2022.08.04, 2022.08.30, 2022.09.23</t>
  </si>
  <si>
    <t>4 дэх удаагаа зарласан. Нээлтийг 2022.09.06-нд хийсэн 1 оролцогчтой ҮХороо үнэлгээ хийж татгалзсан. 2022.10.10-ны өдрийн байдлаар дахин зарлаагүй байна.</t>
  </si>
  <si>
    <t>2022.10.03</t>
  </si>
  <si>
    <t xml:space="preserve">2022.02.25, 2022.03.22, 2022.04.28, 2022.09.19, </t>
  </si>
  <si>
    <t>2022.03.09, 2022.04.28, 2022.05.26,  2022.10.03</t>
  </si>
  <si>
    <t>Хийцтаур ХХК шалгарч гэрээ байгуулсан боловч хугацаандаа гэрээт ажлаа хийгээгүй тул гэрээ цуцалж дахин зарласан. Нээлтийг 2022.09.26-д нээсэн. 1 оролцогчтой ҮХороо үнэлгээ хийж шалгаруулсан.</t>
  </si>
  <si>
    <t>2 дахь удаагаа зарласан. Нээлтийг 2022.10.27-нд</t>
  </si>
  <si>
    <t>2022.09.27</t>
  </si>
  <si>
    <t>Баян эрхэт гүн ХХК-тай гэрээгээ цуцалж дахин зарласан нээлтийг 2022.09.16-нд явуулсан оролцогчгүй дахин зарлана. 2022.10.10-ны байдлаар зарлаагүй байна.</t>
  </si>
  <si>
    <t>Ихрийн бууц ХХК</t>
  </si>
  <si>
    <t>2022.10.06</t>
  </si>
  <si>
    <t>2022.07.22, 2022.10.06</t>
  </si>
  <si>
    <t>2 дахь удаагаа зарласан. Нээлтийг 2022.09.22-нд нээсэн. 1 оролцогчтой ҮХороо үнэлгээ хийж шалгаруулсан.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</si>
</sst>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19">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2"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6" fillId="0" borderId="37" xfId="0" applyFont="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164" fontId="8"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164" fontId="2" fillId="3" borderId="2" xfId="1" applyNumberFormat="1" applyFont="1" applyFill="1" applyBorder="1" applyAlignment="1">
      <alignment horizontal="center" vertical="center" wrapText="1"/>
    </xf>
    <xf numFmtId="164" fontId="2" fillId="3" borderId="7" xfId="1" applyNumberFormat="1"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0" xfId="0" applyFont="1" applyAlignment="1">
      <alignment horizontal="left"/>
    </xf>
    <xf numFmtId="0" fontId="6" fillId="0" borderId="36"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4"/>
  <sheetViews>
    <sheetView tabSelected="1" topLeftCell="A130" zoomScale="70" zoomScaleNormal="70" workbookViewId="0">
      <selection activeCell="A136" sqref="A136:C136"/>
    </sheetView>
  </sheetViews>
  <sheetFormatPr defaultRowHeight="15" x14ac:dyDescent="0.2"/>
  <cols>
    <col min="1" max="1" width="4.85546875" style="73" customWidth="1"/>
    <col min="2" max="2" width="23.7109375" style="73" customWidth="1"/>
    <col min="3" max="3" width="48" style="73" customWidth="1"/>
    <col min="4" max="4" width="5.7109375" style="73" customWidth="1"/>
    <col min="5" max="5" width="9.7109375" style="74" customWidth="1"/>
    <col min="6" max="6" width="7.5703125" style="73" customWidth="1"/>
    <col min="7" max="7" width="9.42578125" style="73" customWidth="1"/>
    <col min="8" max="8" width="17.7109375" style="73" customWidth="1"/>
    <col min="9" max="9" width="17.85546875" style="73" customWidth="1"/>
    <col min="10" max="10" width="17.7109375" style="73" customWidth="1"/>
    <col min="11" max="11" width="20.7109375" style="73" customWidth="1"/>
    <col min="12" max="12" width="18.140625" style="73" customWidth="1"/>
    <col min="13" max="13" width="20.140625" style="210" customWidth="1"/>
    <col min="14" max="14" width="16.85546875" style="73" customWidth="1"/>
    <col min="15" max="15" width="8.140625" style="34" customWidth="1"/>
    <col min="16" max="19" width="14.28515625" style="74" customWidth="1"/>
    <col min="20" max="20" width="13.28515625" style="74" customWidth="1"/>
    <col min="21" max="21" width="8.42578125" style="74" customWidth="1"/>
    <col min="22" max="26" width="6.140625" style="74" customWidth="1"/>
    <col min="27" max="27" width="7" style="74" customWidth="1"/>
    <col min="28" max="28" width="53.140625" style="73" customWidth="1"/>
    <col min="29" max="16384" width="9.140625" style="73"/>
  </cols>
  <sheetData>
    <row r="1" spans="1:28" ht="15.75" x14ac:dyDescent="0.25">
      <c r="AB1" s="75"/>
    </row>
    <row r="2" spans="1:28" ht="15.75" x14ac:dyDescent="0.25">
      <c r="A2" s="389" t="s">
        <v>92</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row>
    <row r="3" spans="1:28" ht="15.75" x14ac:dyDescent="0.25">
      <c r="A3" s="389" t="s">
        <v>679</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row>
    <row r="4" spans="1:28" x14ac:dyDescent="0.2">
      <c r="A4" s="74"/>
      <c r="B4" s="74"/>
      <c r="C4" s="74"/>
      <c r="D4" s="74"/>
      <c r="F4" s="74"/>
      <c r="G4" s="74"/>
      <c r="H4" s="74"/>
      <c r="I4" s="74"/>
      <c r="J4" s="74"/>
      <c r="K4" s="74"/>
      <c r="L4" s="74"/>
      <c r="N4" s="74"/>
      <c r="O4" s="280"/>
      <c r="AB4" s="74"/>
    </row>
    <row r="5" spans="1:28" ht="27.75" customHeight="1" x14ac:dyDescent="0.2">
      <c r="A5" s="379" t="s">
        <v>48</v>
      </c>
      <c r="B5" s="358" t="s">
        <v>473</v>
      </c>
      <c r="C5" s="379" t="s">
        <v>49</v>
      </c>
      <c r="D5" s="373" t="s">
        <v>42</v>
      </c>
      <c r="E5" s="358" t="s">
        <v>12</v>
      </c>
      <c r="F5" s="393" t="s">
        <v>50</v>
      </c>
      <c r="G5" s="395"/>
      <c r="H5" s="358" t="s">
        <v>5</v>
      </c>
      <c r="I5" s="379" t="s">
        <v>93</v>
      </c>
      <c r="J5" s="358" t="s">
        <v>51</v>
      </c>
      <c r="K5" s="358" t="s">
        <v>82</v>
      </c>
      <c r="L5" s="379" t="s">
        <v>6</v>
      </c>
      <c r="M5" s="400" t="s">
        <v>7</v>
      </c>
      <c r="N5" s="358" t="s">
        <v>64</v>
      </c>
      <c r="O5" s="399" t="s">
        <v>22</v>
      </c>
      <c r="P5" s="393" t="s">
        <v>52</v>
      </c>
      <c r="Q5" s="394"/>
      <c r="R5" s="394"/>
      <c r="S5" s="394"/>
      <c r="T5" s="395"/>
      <c r="U5" s="358" t="s">
        <v>11</v>
      </c>
      <c r="V5" s="390" t="s">
        <v>300</v>
      </c>
      <c r="W5" s="391"/>
      <c r="X5" s="391"/>
      <c r="Y5" s="391"/>
      <c r="Z5" s="391"/>
      <c r="AA5" s="392"/>
      <c r="AB5" s="358" t="s">
        <v>2</v>
      </c>
    </row>
    <row r="6" spans="1:28" ht="27.75" customHeight="1" x14ac:dyDescent="0.2">
      <c r="A6" s="379"/>
      <c r="B6" s="359"/>
      <c r="C6" s="379"/>
      <c r="D6" s="374"/>
      <c r="E6" s="359"/>
      <c r="F6" s="396"/>
      <c r="G6" s="398"/>
      <c r="H6" s="359"/>
      <c r="I6" s="379"/>
      <c r="J6" s="359"/>
      <c r="K6" s="359"/>
      <c r="L6" s="379"/>
      <c r="M6" s="401"/>
      <c r="N6" s="359"/>
      <c r="O6" s="399"/>
      <c r="P6" s="396"/>
      <c r="Q6" s="397"/>
      <c r="R6" s="397"/>
      <c r="S6" s="397"/>
      <c r="T6" s="398"/>
      <c r="U6" s="359"/>
      <c r="V6" s="166">
        <v>1</v>
      </c>
      <c r="W6" s="166">
        <v>2</v>
      </c>
      <c r="X6" s="166">
        <v>3</v>
      </c>
      <c r="Y6" s="166">
        <v>4</v>
      </c>
      <c r="Z6" s="166">
        <v>5</v>
      </c>
      <c r="AA6" s="166">
        <v>6</v>
      </c>
      <c r="AB6" s="359"/>
    </row>
    <row r="7" spans="1:28" ht="86.25" customHeight="1" x14ac:dyDescent="0.2">
      <c r="A7" s="379"/>
      <c r="B7" s="360"/>
      <c r="C7" s="379"/>
      <c r="D7" s="375"/>
      <c r="E7" s="360"/>
      <c r="F7" s="126" t="s">
        <v>53</v>
      </c>
      <c r="G7" s="126" t="s">
        <v>54</v>
      </c>
      <c r="H7" s="360"/>
      <c r="I7" s="379"/>
      <c r="J7" s="360"/>
      <c r="K7" s="360"/>
      <c r="L7" s="379"/>
      <c r="M7" s="402"/>
      <c r="N7" s="360"/>
      <c r="O7" s="399"/>
      <c r="P7" s="94" t="s">
        <v>8</v>
      </c>
      <c r="Q7" s="94" t="s">
        <v>69</v>
      </c>
      <c r="R7" s="94" t="s">
        <v>9</v>
      </c>
      <c r="S7" s="94" t="s">
        <v>70</v>
      </c>
      <c r="T7" s="94" t="s">
        <v>10</v>
      </c>
      <c r="U7" s="360"/>
      <c r="V7" s="179" t="s">
        <v>91</v>
      </c>
      <c r="W7" s="179" t="s">
        <v>91</v>
      </c>
      <c r="X7" s="179" t="s">
        <v>91</v>
      </c>
      <c r="Y7" s="179" t="s">
        <v>91</v>
      </c>
      <c r="Z7" s="179" t="s">
        <v>91</v>
      </c>
      <c r="AA7" s="179" t="s">
        <v>91</v>
      </c>
      <c r="AB7" s="360"/>
    </row>
    <row r="8" spans="1:28" ht="15.75" x14ac:dyDescent="0.25">
      <c r="A8" s="128">
        <v>1</v>
      </c>
      <c r="B8" s="277"/>
      <c r="C8" s="128">
        <v>2</v>
      </c>
      <c r="D8" s="128"/>
      <c r="E8" s="128"/>
      <c r="F8" s="128">
        <v>3</v>
      </c>
      <c r="G8" s="128">
        <v>4</v>
      </c>
      <c r="H8" s="128">
        <v>5</v>
      </c>
      <c r="I8" s="128">
        <v>6</v>
      </c>
      <c r="J8" s="128">
        <v>11</v>
      </c>
      <c r="K8" s="128"/>
      <c r="L8" s="167"/>
      <c r="M8" s="211"/>
      <c r="N8" s="128"/>
      <c r="O8" s="281">
        <v>12</v>
      </c>
      <c r="P8" s="196"/>
      <c r="Q8" s="196"/>
      <c r="R8" s="196"/>
      <c r="S8" s="196"/>
      <c r="T8" s="196"/>
      <c r="U8" s="128"/>
      <c r="V8" s="160"/>
      <c r="W8" s="160"/>
      <c r="X8" s="160"/>
      <c r="Y8" s="160"/>
      <c r="Z8" s="160"/>
      <c r="AA8" s="160"/>
      <c r="AB8" s="128">
        <v>13</v>
      </c>
    </row>
    <row r="9" spans="1:28" ht="23.25" customHeight="1" x14ac:dyDescent="0.2">
      <c r="A9" s="384" t="s">
        <v>73</v>
      </c>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row>
    <row r="10" spans="1:28" ht="106.5" customHeight="1" x14ac:dyDescent="0.2">
      <c r="A10" s="340">
        <v>1</v>
      </c>
      <c r="B10" s="340" t="s">
        <v>465</v>
      </c>
      <c r="C10" s="341" t="s">
        <v>96</v>
      </c>
      <c r="D10" s="342" t="s">
        <v>94</v>
      </c>
      <c r="E10" s="340" t="s">
        <v>13</v>
      </c>
      <c r="F10" s="340">
        <v>2022</v>
      </c>
      <c r="G10" s="340">
        <v>2022</v>
      </c>
      <c r="H10" s="343">
        <v>100000000</v>
      </c>
      <c r="I10" s="343">
        <v>100000000</v>
      </c>
      <c r="J10" s="340" t="s">
        <v>95</v>
      </c>
      <c r="K10" s="344" t="s">
        <v>100</v>
      </c>
      <c r="L10" s="343"/>
      <c r="M10" s="341"/>
      <c r="N10" s="345"/>
      <c r="O10" s="346" t="s">
        <v>0</v>
      </c>
      <c r="P10" s="340" t="s">
        <v>97</v>
      </c>
      <c r="Q10" s="340" t="s">
        <v>301</v>
      </c>
      <c r="R10" s="340"/>
      <c r="S10" s="340" t="s">
        <v>99</v>
      </c>
      <c r="T10" s="340"/>
      <c r="U10" s="340" t="s">
        <v>3</v>
      </c>
      <c r="V10" s="340">
        <v>0</v>
      </c>
      <c r="W10" s="340">
        <v>0</v>
      </c>
      <c r="X10" s="340">
        <v>1</v>
      </c>
      <c r="Y10" s="340"/>
      <c r="Z10" s="340"/>
      <c r="AA10" s="340"/>
      <c r="AB10" s="347" t="s">
        <v>558</v>
      </c>
    </row>
    <row r="11" spans="1:28" ht="94.5" customHeight="1" x14ac:dyDescent="0.2">
      <c r="A11" s="301">
        <v>2</v>
      </c>
      <c r="B11" s="301" t="s">
        <v>466</v>
      </c>
      <c r="C11" s="302" t="s">
        <v>101</v>
      </c>
      <c r="D11" s="303" t="s">
        <v>107</v>
      </c>
      <c r="E11" s="301" t="s">
        <v>13</v>
      </c>
      <c r="F11" s="301">
        <v>2022</v>
      </c>
      <c r="G11" s="301">
        <v>2022</v>
      </c>
      <c r="H11" s="304">
        <v>321500000</v>
      </c>
      <c r="I11" s="304">
        <v>321500000</v>
      </c>
      <c r="J11" s="301" t="s">
        <v>102</v>
      </c>
      <c r="K11" s="305" t="s">
        <v>116</v>
      </c>
      <c r="L11" s="304"/>
      <c r="M11" s="302"/>
      <c r="N11" s="306"/>
      <c r="O11" s="307" t="s">
        <v>0</v>
      </c>
      <c r="P11" s="301" t="s">
        <v>105</v>
      </c>
      <c r="Q11" s="301" t="s">
        <v>106</v>
      </c>
      <c r="R11" s="301"/>
      <c r="S11" s="301" t="s">
        <v>103</v>
      </c>
      <c r="T11" s="308"/>
      <c r="U11" s="301" t="s">
        <v>3</v>
      </c>
      <c r="V11" s="301">
        <v>0</v>
      </c>
      <c r="W11" s="301">
        <v>1</v>
      </c>
      <c r="X11" s="301"/>
      <c r="Y11" s="301"/>
      <c r="Z11" s="301"/>
      <c r="AA11" s="301"/>
      <c r="AB11" s="309" t="s">
        <v>474</v>
      </c>
    </row>
    <row r="12" spans="1:28" ht="66.75" customHeight="1" x14ac:dyDescent="0.2">
      <c r="A12" s="126">
        <v>3</v>
      </c>
      <c r="B12" s="276" t="s">
        <v>455</v>
      </c>
      <c r="C12" s="132" t="s">
        <v>108</v>
      </c>
      <c r="D12" s="178" t="s">
        <v>109</v>
      </c>
      <c r="E12" s="126" t="s">
        <v>13</v>
      </c>
      <c r="F12" s="126">
        <v>2022</v>
      </c>
      <c r="G12" s="126">
        <v>2023</v>
      </c>
      <c r="H12" s="79">
        <v>6041500000</v>
      </c>
      <c r="I12" s="79">
        <v>2000000000</v>
      </c>
      <c r="J12" s="164" t="s">
        <v>115</v>
      </c>
      <c r="K12" s="165" t="s">
        <v>110</v>
      </c>
      <c r="L12" s="79">
        <v>6036425156</v>
      </c>
      <c r="M12" s="132" t="s">
        <v>309</v>
      </c>
      <c r="N12" s="199">
        <f>+H12-L12</f>
        <v>5074844</v>
      </c>
      <c r="O12" s="81" t="s">
        <v>0</v>
      </c>
      <c r="P12" s="189" t="s">
        <v>111</v>
      </c>
      <c r="Q12" s="189" t="s">
        <v>112</v>
      </c>
      <c r="R12" s="189" t="s">
        <v>310</v>
      </c>
      <c r="S12" s="189" t="s">
        <v>311</v>
      </c>
      <c r="T12" s="192"/>
      <c r="U12" s="126" t="s">
        <v>3</v>
      </c>
      <c r="V12" s="159">
        <v>2</v>
      </c>
      <c r="W12" s="159">
        <v>1</v>
      </c>
      <c r="X12" s="159"/>
      <c r="Y12" s="159"/>
      <c r="Z12" s="159"/>
      <c r="AA12" s="159"/>
      <c r="AB12" s="204" t="s">
        <v>663</v>
      </c>
    </row>
    <row r="13" spans="1:28" ht="69" customHeight="1" x14ac:dyDescent="0.2">
      <c r="A13" s="126">
        <v>4</v>
      </c>
      <c r="B13" s="276" t="s">
        <v>456</v>
      </c>
      <c r="C13" s="132" t="s">
        <v>113</v>
      </c>
      <c r="D13" s="178" t="s">
        <v>114</v>
      </c>
      <c r="E13" s="164" t="s">
        <v>13</v>
      </c>
      <c r="F13" s="164">
        <v>2022</v>
      </c>
      <c r="G13" s="164">
        <v>2023</v>
      </c>
      <c r="H13" s="79">
        <v>3351000000</v>
      </c>
      <c r="I13" s="79">
        <v>1000000000</v>
      </c>
      <c r="J13" s="164" t="s">
        <v>115</v>
      </c>
      <c r="K13" s="163" t="s">
        <v>116</v>
      </c>
      <c r="L13" s="79">
        <v>2762193790</v>
      </c>
      <c r="M13" s="132" t="s">
        <v>122</v>
      </c>
      <c r="N13" s="82">
        <f>+H13-L13</f>
        <v>588806210</v>
      </c>
      <c r="O13" s="81" t="s">
        <v>0</v>
      </c>
      <c r="P13" s="189" t="s">
        <v>117</v>
      </c>
      <c r="Q13" s="189" t="s">
        <v>118</v>
      </c>
      <c r="R13" s="189" t="s">
        <v>119</v>
      </c>
      <c r="S13" s="189" t="s">
        <v>119</v>
      </c>
      <c r="T13" s="273" t="s">
        <v>120</v>
      </c>
      <c r="U13" s="126" t="s">
        <v>3</v>
      </c>
      <c r="V13" s="159">
        <v>4</v>
      </c>
      <c r="W13" s="159"/>
      <c r="X13" s="159"/>
      <c r="Y13" s="159"/>
      <c r="Z13" s="159"/>
      <c r="AA13" s="159"/>
      <c r="AB13" s="289" t="s">
        <v>633</v>
      </c>
    </row>
    <row r="14" spans="1:28" ht="109.5" customHeight="1" x14ac:dyDescent="0.2">
      <c r="A14" s="126">
        <v>5</v>
      </c>
      <c r="B14" s="276" t="s">
        <v>457</v>
      </c>
      <c r="C14" s="132" t="s">
        <v>121</v>
      </c>
      <c r="D14" s="178" t="s">
        <v>114</v>
      </c>
      <c r="E14" s="164" t="s">
        <v>13</v>
      </c>
      <c r="F14" s="164">
        <v>2022</v>
      </c>
      <c r="G14" s="164">
        <v>2023</v>
      </c>
      <c r="H14" s="79">
        <v>2100000000</v>
      </c>
      <c r="I14" s="79">
        <v>2100000000</v>
      </c>
      <c r="J14" s="164" t="s">
        <v>115</v>
      </c>
      <c r="K14" s="165" t="s">
        <v>116</v>
      </c>
      <c r="L14" s="79">
        <v>2095577453</v>
      </c>
      <c r="M14" s="132" t="s">
        <v>467</v>
      </c>
      <c r="N14" s="82">
        <f>+H14-L14</f>
        <v>4422547</v>
      </c>
      <c r="O14" s="81" t="s">
        <v>0</v>
      </c>
      <c r="P14" s="189" t="s">
        <v>117</v>
      </c>
      <c r="Q14" s="189" t="s">
        <v>145</v>
      </c>
      <c r="R14" s="189" t="s">
        <v>468</v>
      </c>
      <c r="S14" s="189" t="s">
        <v>469</v>
      </c>
      <c r="T14" s="192"/>
      <c r="U14" s="126" t="s">
        <v>3</v>
      </c>
      <c r="V14" s="159">
        <v>2</v>
      </c>
      <c r="W14" s="159">
        <v>3</v>
      </c>
      <c r="X14" s="159"/>
      <c r="Y14" s="159"/>
      <c r="Z14" s="159"/>
      <c r="AA14" s="159"/>
      <c r="AB14" s="299" t="s">
        <v>570</v>
      </c>
    </row>
    <row r="15" spans="1:28" ht="129" customHeight="1" x14ac:dyDescent="0.2">
      <c r="A15" s="126">
        <v>6</v>
      </c>
      <c r="B15" s="276" t="s">
        <v>458</v>
      </c>
      <c r="C15" s="132" t="s">
        <v>123</v>
      </c>
      <c r="D15" s="178" t="s">
        <v>114</v>
      </c>
      <c r="E15" s="164" t="s">
        <v>13</v>
      </c>
      <c r="F15" s="164">
        <v>2022</v>
      </c>
      <c r="G15" s="164">
        <v>2023</v>
      </c>
      <c r="H15" s="79">
        <v>1500000000</v>
      </c>
      <c r="I15" s="79">
        <v>1000000000</v>
      </c>
      <c r="J15" s="164" t="s">
        <v>115</v>
      </c>
      <c r="K15" s="165" t="s">
        <v>116</v>
      </c>
      <c r="L15" s="79">
        <v>1499674371</v>
      </c>
      <c r="M15" s="132" t="s">
        <v>582</v>
      </c>
      <c r="N15" s="82">
        <f>+H15-L15</f>
        <v>325629</v>
      </c>
      <c r="O15" s="81" t="s">
        <v>0</v>
      </c>
      <c r="P15" s="189" t="s">
        <v>117</v>
      </c>
      <c r="Q15" s="189" t="s">
        <v>564</v>
      </c>
      <c r="R15" s="189" t="s">
        <v>584</v>
      </c>
      <c r="S15" s="189" t="s">
        <v>583</v>
      </c>
      <c r="T15" s="192"/>
      <c r="U15" s="126" t="s">
        <v>3</v>
      </c>
      <c r="V15" s="159">
        <v>0</v>
      </c>
      <c r="W15" s="159">
        <v>0</v>
      </c>
      <c r="X15" s="159">
        <v>1</v>
      </c>
      <c r="Y15" s="159">
        <v>1</v>
      </c>
      <c r="Z15" s="159">
        <v>2</v>
      </c>
      <c r="AA15" s="159">
        <v>1</v>
      </c>
      <c r="AB15" s="162" t="s">
        <v>634</v>
      </c>
    </row>
    <row r="16" spans="1:28" ht="76.5" customHeight="1" x14ac:dyDescent="0.2">
      <c r="A16" s="350">
        <v>7</v>
      </c>
      <c r="B16" s="350" t="s">
        <v>463</v>
      </c>
      <c r="C16" s="351" t="s">
        <v>124</v>
      </c>
      <c r="D16" s="352" t="s">
        <v>107</v>
      </c>
      <c r="E16" s="350" t="s">
        <v>13</v>
      </c>
      <c r="F16" s="350">
        <v>2022</v>
      </c>
      <c r="G16" s="350">
        <v>2022</v>
      </c>
      <c r="H16" s="353">
        <v>180000000</v>
      </c>
      <c r="I16" s="353">
        <v>180000000</v>
      </c>
      <c r="J16" s="350" t="s">
        <v>125</v>
      </c>
      <c r="K16" s="354" t="s">
        <v>110</v>
      </c>
      <c r="L16" s="353"/>
      <c r="M16" s="351"/>
      <c r="N16" s="353"/>
      <c r="O16" s="355" t="s">
        <v>0</v>
      </c>
      <c r="P16" s="350" t="s">
        <v>127</v>
      </c>
      <c r="Q16" s="350" t="s">
        <v>352</v>
      </c>
      <c r="R16" s="350"/>
      <c r="S16" s="350" t="s">
        <v>351</v>
      </c>
      <c r="T16" s="356"/>
      <c r="U16" s="350" t="s">
        <v>3</v>
      </c>
      <c r="V16" s="350">
        <v>0</v>
      </c>
      <c r="W16" s="350"/>
      <c r="X16" s="350"/>
      <c r="Y16" s="350"/>
      <c r="Z16" s="350"/>
      <c r="AA16" s="350"/>
      <c r="AB16" s="357" t="s">
        <v>664</v>
      </c>
    </row>
    <row r="17" spans="1:28" ht="72" customHeight="1" x14ac:dyDescent="0.2">
      <c r="A17" s="301">
        <v>8</v>
      </c>
      <c r="B17" s="301" t="s">
        <v>464</v>
      </c>
      <c r="C17" s="302" t="s">
        <v>126</v>
      </c>
      <c r="D17" s="303" t="s">
        <v>107</v>
      </c>
      <c r="E17" s="301" t="s">
        <v>13</v>
      </c>
      <c r="F17" s="301">
        <v>2022</v>
      </c>
      <c r="G17" s="301">
        <v>2022</v>
      </c>
      <c r="H17" s="304">
        <v>200000000</v>
      </c>
      <c r="I17" s="304">
        <v>200000000</v>
      </c>
      <c r="J17" s="301" t="s">
        <v>125</v>
      </c>
      <c r="K17" s="310" t="s">
        <v>116</v>
      </c>
      <c r="L17" s="304"/>
      <c r="M17" s="302"/>
      <c r="N17" s="304"/>
      <c r="O17" s="307" t="s">
        <v>0</v>
      </c>
      <c r="P17" s="301" t="s">
        <v>97</v>
      </c>
      <c r="Q17" s="301" t="s">
        <v>302</v>
      </c>
      <c r="R17" s="301"/>
      <c r="S17" s="301" t="s">
        <v>233</v>
      </c>
      <c r="T17" s="308"/>
      <c r="U17" s="301" t="s">
        <v>3</v>
      </c>
      <c r="V17" s="301">
        <v>0</v>
      </c>
      <c r="W17" s="301">
        <v>2</v>
      </c>
      <c r="X17" s="301"/>
      <c r="Y17" s="301"/>
      <c r="Z17" s="301"/>
      <c r="AA17" s="301"/>
      <c r="AB17" s="309" t="s">
        <v>493</v>
      </c>
    </row>
    <row r="18" spans="1:28" ht="77.25" customHeight="1" x14ac:dyDescent="0.2">
      <c r="A18" s="126">
        <v>9</v>
      </c>
      <c r="B18" s="276" t="s">
        <v>459</v>
      </c>
      <c r="C18" s="132" t="s">
        <v>128</v>
      </c>
      <c r="D18" s="178" t="s">
        <v>107</v>
      </c>
      <c r="E18" s="126" t="s">
        <v>14</v>
      </c>
      <c r="F18" s="164">
        <v>2022</v>
      </c>
      <c r="G18" s="164">
        <v>2022</v>
      </c>
      <c r="H18" s="79">
        <v>100000000</v>
      </c>
      <c r="I18" s="79">
        <v>100000000</v>
      </c>
      <c r="J18" s="164" t="s">
        <v>125</v>
      </c>
      <c r="K18" s="165" t="s">
        <v>144</v>
      </c>
      <c r="L18" s="79">
        <v>90900000</v>
      </c>
      <c r="M18" s="132" t="s">
        <v>339</v>
      </c>
      <c r="N18" s="82">
        <f>+H18-L18</f>
        <v>9100000</v>
      </c>
      <c r="O18" s="81" t="s">
        <v>0</v>
      </c>
      <c r="P18" s="189" t="s">
        <v>129</v>
      </c>
      <c r="Q18" s="189" t="s">
        <v>97</v>
      </c>
      <c r="R18" s="274" t="s">
        <v>351</v>
      </c>
      <c r="S18" s="189" t="s">
        <v>351</v>
      </c>
      <c r="T18" s="192"/>
      <c r="U18" s="126" t="s">
        <v>3</v>
      </c>
      <c r="V18" s="159">
        <v>3</v>
      </c>
      <c r="W18" s="159"/>
      <c r="X18" s="159"/>
      <c r="Y18" s="159"/>
      <c r="Z18" s="159"/>
      <c r="AA18" s="159"/>
      <c r="AB18" s="335" t="s">
        <v>642</v>
      </c>
    </row>
    <row r="19" spans="1:28" ht="65.25" customHeight="1" x14ac:dyDescent="0.2">
      <c r="A19" s="126">
        <v>10</v>
      </c>
      <c r="B19" s="276" t="s">
        <v>460</v>
      </c>
      <c r="C19" s="132" t="s">
        <v>130</v>
      </c>
      <c r="D19" s="178" t="s">
        <v>109</v>
      </c>
      <c r="E19" s="164" t="s">
        <v>13</v>
      </c>
      <c r="F19" s="164">
        <v>2022</v>
      </c>
      <c r="G19" s="164">
        <v>2023</v>
      </c>
      <c r="H19" s="79">
        <v>8434700000</v>
      </c>
      <c r="I19" s="79">
        <v>2500000000</v>
      </c>
      <c r="J19" s="164" t="s">
        <v>115</v>
      </c>
      <c r="K19" s="165" t="s">
        <v>116</v>
      </c>
      <c r="L19" s="79">
        <v>8424149199</v>
      </c>
      <c r="M19" s="132" t="s">
        <v>314</v>
      </c>
      <c r="N19" s="82">
        <f>+H19-L19</f>
        <v>10550801</v>
      </c>
      <c r="O19" s="81" t="s">
        <v>0</v>
      </c>
      <c r="P19" s="189" t="s">
        <v>131</v>
      </c>
      <c r="Q19" s="189" t="s">
        <v>132</v>
      </c>
      <c r="R19" s="189" t="s">
        <v>315</v>
      </c>
      <c r="S19" s="189" t="s">
        <v>316</v>
      </c>
      <c r="T19" s="192"/>
      <c r="U19" s="126" t="s">
        <v>3</v>
      </c>
      <c r="V19" s="159">
        <v>2</v>
      </c>
      <c r="W19" s="159">
        <v>4</v>
      </c>
      <c r="X19" s="159"/>
      <c r="Y19" s="159"/>
      <c r="Z19" s="159"/>
      <c r="AA19" s="159"/>
      <c r="AB19" s="289" t="s">
        <v>635</v>
      </c>
    </row>
    <row r="20" spans="1:28" ht="118.5" customHeight="1" x14ac:dyDescent="0.2">
      <c r="A20" s="126">
        <v>11</v>
      </c>
      <c r="B20" s="276" t="s">
        <v>470</v>
      </c>
      <c r="C20" s="132" t="s">
        <v>133</v>
      </c>
      <c r="D20" s="178" t="s">
        <v>109</v>
      </c>
      <c r="E20" s="164" t="s">
        <v>13</v>
      </c>
      <c r="F20" s="164">
        <v>2022</v>
      </c>
      <c r="G20" s="164">
        <v>2023</v>
      </c>
      <c r="H20" s="79">
        <v>11632500000</v>
      </c>
      <c r="I20" s="79">
        <v>3500000000</v>
      </c>
      <c r="J20" s="164" t="s">
        <v>115</v>
      </c>
      <c r="K20" s="165" t="s">
        <v>110</v>
      </c>
      <c r="L20" s="79">
        <v>11590477709</v>
      </c>
      <c r="M20" s="132" t="s">
        <v>471</v>
      </c>
      <c r="N20" s="79">
        <f>+H20-L20</f>
        <v>42022291</v>
      </c>
      <c r="O20" s="81" t="s">
        <v>0</v>
      </c>
      <c r="P20" s="189" t="s">
        <v>111</v>
      </c>
      <c r="Q20" s="189" t="s">
        <v>353</v>
      </c>
      <c r="R20" s="189" t="s">
        <v>468</v>
      </c>
      <c r="S20" s="189" t="s">
        <v>472</v>
      </c>
      <c r="T20" s="192"/>
      <c r="U20" s="126" t="s">
        <v>3</v>
      </c>
      <c r="V20" s="159">
        <v>3</v>
      </c>
      <c r="W20" s="159">
        <v>0</v>
      </c>
      <c r="X20" s="159">
        <v>1</v>
      </c>
      <c r="Y20" s="159"/>
      <c r="Z20" s="159"/>
      <c r="AA20" s="159"/>
      <c r="AB20" s="299" t="s">
        <v>567</v>
      </c>
    </row>
    <row r="21" spans="1:28" ht="30" customHeight="1" x14ac:dyDescent="0.2">
      <c r="A21" s="358">
        <v>12</v>
      </c>
      <c r="B21" s="358" t="s">
        <v>461</v>
      </c>
      <c r="C21" s="370" t="s">
        <v>134</v>
      </c>
      <c r="D21" s="373" t="s">
        <v>135</v>
      </c>
      <c r="E21" s="358" t="s">
        <v>14</v>
      </c>
      <c r="F21" s="358">
        <v>2022</v>
      </c>
      <c r="G21" s="358">
        <v>2022</v>
      </c>
      <c r="H21" s="376">
        <v>900000000</v>
      </c>
      <c r="I21" s="376">
        <v>900000000</v>
      </c>
      <c r="J21" s="358" t="s">
        <v>632</v>
      </c>
      <c r="K21" s="361" t="s">
        <v>136</v>
      </c>
      <c r="L21" s="79"/>
      <c r="M21" s="132" t="s">
        <v>533</v>
      </c>
      <c r="N21" s="367">
        <f>+H21-L23-L24</f>
        <v>723210000</v>
      </c>
      <c r="O21" s="364" t="s">
        <v>0</v>
      </c>
      <c r="P21" s="358" t="s">
        <v>137</v>
      </c>
      <c r="Q21" s="358" t="s">
        <v>340</v>
      </c>
      <c r="R21" s="189"/>
      <c r="S21" s="231" t="s">
        <v>315</v>
      </c>
      <c r="T21" s="192"/>
      <c r="U21" s="358" t="s">
        <v>3</v>
      </c>
      <c r="V21" s="159">
        <v>1</v>
      </c>
      <c r="W21" s="159">
        <v>0</v>
      </c>
      <c r="X21" s="159"/>
      <c r="Y21" s="159"/>
      <c r="Z21" s="159"/>
      <c r="AA21" s="159"/>
      <c r="AB21" s="138"/>
    </row>
    <row r="22" spans="1:28" ht="30" customHeight="1" x14ac:dyDescent="0.2">
      <c r="A22" s="359"/>
      <c r="B22" s="359"/>
      <c r="C22" s="371"/>
      <c r="D22" s="374"/>
      <c r="E22" s="359"/>
      <c r="F22" s="359"/>
      <c r="G22" s="359"/>
      <c r="H22" s="377"/>
      <c r="I22" s="377"/>
      <c r="J22" s="359"/>
      <c r="K22" s="362"/>
      <c r="L22" s="79"/>
      <c r="M22" s="132" t="s">
        <v>534</v>
      </c>
      <c r="N22" s="368"/>
      <c r="O22" s="365"/>
      <c r="P22" s="359"/>
      <c r="Q22" s="359"/>
      <c r="R22" s="288"/>
      <c r="S22" s="288" t="s">
        <v>315</v>
      </c>
      <c r="T22" s="290"/>
      <c r="U22" s="359"/>
      <c r="V22" s="288">
        <v>0</v>
      </c>
      <c r="W22" s="288">
        <v>0</v>
      </c>
      <c r="X22" s="288"/>
      <c r="Y22" s="288"/>
      <c r="Z22" s="288"/>
      <c r="AA22" s="288"/>
      <c r="AB22" s="138"/>
    </row>
    <row r="23" spans="1:28" ht="62.25" customHeight="1" x14ac:dyDescent="0.2">
      <c r="A23" s="359"/>
      <c r="B23" s="359"/>
      <c r="C23" s="371"/>
      <c r="D23" s="374"/>
      <c r="E23" s="359"/>
      <c r="F23" s="359"/>
      <c r="G23" s="359"/>
      <c r="H23" s="377"/>
      <c r="I23" s="377"/>
      <c r="J23" s="359"/>
      <c r="K23" s="362"/>
      <c r="L23" s="79">
        <v>97200000</v>
      </c>
      <c r="M23" s="132" t="s">
        <v>606</v>
      </c>
      <c r="N23" s="368"/>
      <c r="O23" s="365"/>
      <c r="P23" s="359"/>
      <c r="Q23" s="359"/>
      <c r="R23" s="288" t="s">
        <v>641</v>
      </c>
      <c r="S23" s="288" t="s">
        <v>607</v>
      </c>
      <c r="T23" s="290"/>
      <c r="U23" s="359"/>
      <c r="V23" s="288">
        <v>0</v>
      </c>
      <c r="W23" s="288">
        <v>2</v>
      </c>
      <c r="X23" s="288">
        <v>2</v>
      </c>
      <c r="Y23" s="288"/>
      <c r="Z23" s="288"/>
      <c r="AA23" s="288"/>
      <c r="AB23" s="138" t="s">
        <v>575</v>
      </c>
    </row>
    <row r="24" spans="1:28" ht="62.25" customHeight="1" x14ac:dyDescent="0.2">
      <c r="A24" s="360"/>
      <c r="B24" s="360"/>
      <c r="C24" s="372"/>
      <c r="D24" s="375"/>
      <c r="E24" s="360"/>
      <c r="F24" s="360"/>
      <c r="G24" s="360"/>
      <c r="H24" s="378"/>
      <c r="I24" s="378"/>
      <c r="J24" s="360"/>
      <c r="K24" s="363"/>
      <c r="L24" s="79">
        <v>79590000</v>
      </c>
      <c r="M24" s="132" t="s">
        <v>537</v>
      </c>
      <c r="N24" s="369"/>
      <c r="O24" s="366"/>
      <c r="P24" s="360"/>
      <c r="Q24" s="360"/>
      <c r="R24" s="288" t="s">
        <v>640</v>
      </c>
      <c r="S24" s="334" t="s">
        <v>640</v>
      </c>
      <c r="T24" s="290"/>
      <c r="U24" s="360"/>
      <c r="V24" s="288">
        <v>0</v>
      </c>
      <c r="W24" s="288">
        <v>1</v>
      </c>
      <c r="X24" s="288"/>
      <c r="Y24" s="288"/>
      <c r="Z24" s="288"/>
      <c r="AA24" s="288"/>
      <c r="AB24" s="138" t="s">
        <v>643</v>
      </c>
    </row>
    <row r="25" spans="1:28" ht="64.5" customHeight="1" x14ac:dyDescent="0.2">
      <c r="A25" s="126">
        <v>13</v>
      </c>
      <c r="B25" s="276" t="s">
        <v>462</v>
      </c>
      <c r="C25" s="132" t="s">
        <v>139</v>
      </c>
      <c r="D25" s="178" t="s">
        <v>140</v>
      </c>
      <c r="E25" s="164" t="s">
        <v>13</v>
      </c>
      <c r="F25" s="164">
        <v>2022</v>
      </c>
      <c r="G25" s="164">
        <v>2023</v>
      </c>
      <c r="H25" s="79">
        <v>5500000000</v>
      </c>
      <c r="I25" s="79">
        <v>1572900000</v>
      </c>
      <c r="J25" s="164" t="s">
        <v>141</v>
      </c>
      <c r="K25" s="165" t="s">
        <v>110</v>
      </c>
      <c r="L25" s="79">
        <v>5475690964</v>
      </c>
      <c r="M25" s="132" t="s">
        <v>142</v>
      </c>
      <c r="N25" s="79">
        <f>+H25-L25</f>
        <v>24309036</v>
      </c>
      <c r="O25" s="81" t="s">
        <v>0</v>
      </c>
      <c r="P25" s="189" t="s">
        <v>104</v>
      </c>
      <c r="Q25" s="189" t="s">
        <v>98</v>
      </c>
      <c r="R25" s="189" t="s">
        <v>143</v>
      </c>
      <c r="S25" s="189" t="s">
        <v>143</v>
      </c>
      <c r="T25" s="192"/>
      <c r="U25" s="126" t="s">
        <v>3</v>
      </c>
      <c r="V25" s="159">
        <v>1</v>
      </c>
      <c r="W25" s="159"/>
      <c r="X25" s="159"/>
      <c r="Y25" s="159"/>
      <c r="Z25" s="159"/>
      <c r="AA25" s="159"/>
      <c r="AB25" s="299" t="s">
        <v>565</v>
      </c>
    </row>
    <row r="26" spans="1:28" ht="78.75" customHeight="1" x14ac:dyDescent="0.2">
      <c r="A26" s="336">
        <v>14</v>
      </c>
      <c r="B26" s="336" t="s">
        <v>652</v>
      </c>
      <c r="C26" s="132" t="s">
        <v>653</v>
      </c>
      <c r="D26" s="339" t="s">
        <v>114</v>
      </c>
      <c r="E26" s="336" t="s">
        <v>14</v>
      </c>
      <c r="F26" s="336">
        <v>2022</v>
      </c>
      <c r="G26" s="336">
        <v>2022</v>
      </c>
      <c r="H26" s="79">
        <v>20000000</v>
      </c>
      <c r="I26" s="79">
        <v>20000000</v>
      </c>
      <c r="J26" s="336" t="s">
        <v>655</v>
      </c>
      <c r="K26" s="190" t="s">
        <v>654</v>
      </c>
      <c r="L26" s="79"/>
      <c r="M26" s="132"/>
      <c r="N26" s="79"/>
      <c r="O26" s="338" t="s">
        <v>1</v>
      </c>
      <c r="P26" s="336" t="s">
        <v>656</v>
      </c>
      <c r="Q26" s="336" t="s">
        <v>658</v>
      </c>
      <c r="R26" s="336"/>
      <c r="S26" s="336" t="s">
        <v>657</v>
      </c>
      <c r="T26" s="337"/>
      <c r="U26" s="336" t="s">
        <v>3</v>
      </c>
      <c r="V26" s="336">
        <v>0</v>
      </c>
      <c r="W26" s="336">
        <v>0</v>
      </c>
      <c r="X26" s="336">
        <v>0</v>
      </c>
      <c r="Y26" s="336"/>
      <c r="Z26" s="336"/>
      <c r="AA26" s="336"/>
      <c r="AB26" s="335" t="s">
        <v>681</v>
      </c>
    </row>
    <row r="27" spans="1:28" ht="32.25" customHeight="1" x14ac:dyDescent="0.25">
      <c r="A27" s="403" t="s">
        <v>74</v>
      </c>
      <c r="B27" s="403"/>
      <c r="C27" s="403"/>
      <c r="D27" s="403"/>
      <c r="E27" s="403"/>
      <c r="F27" s="403"/>
      <c r="G27" s="403"/>
      <c r="H27" s="92">
        <f>SUM(H10:H26)</f>
        <v>40381200000</v>
      </c>
      <c r="I27" s="92">
        <f>SUM(I10:I26)</f>
        <v>15494400000</v>
      </c>
      <c r="J27" s="121"/>
      <c r="K27" s="121"/>
      <c r="L27" s="92">
        <f>SUM(L10:L26)</f>
        <v>38151878642</v>
      </c>
      <c r="M27" s="212"/>
      <c r="N27" s="92">
        <f>SUM(N10:N26)</f>
        <v>1407821358</v>
      </c>
      <c r="O27" s="282"/>
      <c r="P27" s="121"/>
      <c r="Q27" s="121"/>
      <c r="R27" s="122"/>
      <c r="S27" s="122"/>
      <c r="T27" s="122"/>
      <c r="U27" s="122"/>
      <c r="V27" s="83">
        <f t="shared" ref="V27:AA27" si="0">SUM(V10:V26)</f>
        <v>18</v>
      </c>
      <c r="W27" s="83">
        <f t="shared" si="0"/>
        <v>14</v>
      </c>
      <c r="X27" s="83">
        <f t="shared" si="0"/>
        <v>5</v>
      </c>
      <c r="Y27" s="83">
        <f t="shared" si="0"/>
        <v>1</v>
      </c>
      <c r="Z27" s="83">
        <f t="shared" si="0"/>
        <v>2</v>
      </c>
      <c r="AA27" s="83">
        <f t="shared" si="0"/>
        <v>1</v>
      </c>
      <c r="AB27" s="122"/>
    </row>
    <row r="28" spans="1:28" ht="24" customHeight="1" x14ac:dyDescent="0.2">
      <c r="A28" s="384" t="s">
        <v>198</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row>
    <row r="29" spans="1:28" ht="73.5" customHeight="1" x14ac:dyDescent="0.2">
      <c r="A29" s="124">
        <v>1</v>
      </c>
      <c r="B29" s="278" t="s">
        <v>372</v>
      </c>
      <c r="C29" s="76" t="s">
        <v>146</v>
      </c>
      <c r="D29" s="200" t="s">
        <v>107</v>
      </c>
      <c r="E29" s="77" t="s">
        <v>13</v>
      </c>
      <c r="F29" s="77">
        <v>2022</v>
      </c>
      <c r="G29" s="77">
        <v>2023</v>
      </c>
      <c r="H29" s="125">
        <v>3000000000</v>
      </c>
      <c r="I29" s="125">
        <v>1500000000</v>
      </c>
      <c r="J29" s="134"/>
      <c r="K29" s="175" t="s">
        <v>110</v>
      </c>
      <c r="L29" s="102"/>
      <c r="M29" s="187"/>
      <c r="N29" s="133"/>
      <c r="O29" s="283" t="s">
        <v>0</v>
      </c>
      <c r="P29" s="189" t="s">
        <v>341</v>
      </c>
      <c r="Q29" s="189" t="s">
        <v>559</v>
      </c>
      <c r="R29" s="189"/>
      <c r="S29" s="189" t="s">
        <v>494</v>
      </c>
      <c r="T29" s="189"/>
      <c r="U29" s="77" t="s">
        <v>3</v>
      </c>
      <c r="V29" s="77">
        <v>0</v>
      </c>
      <c r="W29" s="77">
        <v>0</v>
      </c>
      <c r="X29" s="77"/>
      <c r="Y29" s="77"/>
      <c r="Z29" s="77"/>
      <c r="AA29" s="77"/>
      <c r="AB29" s="127" t="s">
        <v>588</v>
      </c>
    </row>
    <row r="30" spans="1:28" ht="72.75" customHeight="1" x14ac:dyDescent="0.2">
      <c r="A30" s="168">
        <v>2</v>
      </c>
      <c r="B30" s="278" t="s">
        <v>373</v>
      </c>
      <c r="C30" s="170" t="s">
        <v>147</v>
      </c>
      <c r="D30" s="178" t="s">
        <v>109</v>
      </c>
      <c r="E30" s="172" t="s">
        <v>13</v>
      </c>
      <c r="F30" s="172">
        <v>2022</v>
      </c>
      <c r="G30" s="172">
        <v>2022</v>
      </c>
      <c r="H30" s="169">
        <v>500000000</v>
      </c>
      <c r="I30" s="169">
        <v>500000000</v>
      </c>
      <c r="J30" s="168"/>
      <c r="K30" s="177" t="s">
        <v>116</v>
      </c>
      <c r="L30" s="87">
        <v>485063285</v>
      </c>
      <c r="M30" s="132" t="s">
        <v>475</v>
      </c>
      <c r="N30" s="171">
        <f>+H30-L30</f>
        <v>14936715</v>
      </c>
      <c r="O30" s="284" t="s">
        <v>0</v>
      </c>
      <c r="P30" s="189" t="s">
        <v>148</v>
      </c>
      <c r="Q30" s="189" t="s">
        <v>149</v>
      </c>
      <c r="R30" s="189" t="s">
        <v>357</v>
      </c>
      <c r="S30" s="279" t="s">
        <v>357</v>
      </c>
      <c r="T30" s="184"/>
      <c r="U30" s="172" t="s">
        <v>3</v>
      </c>
      <c r="V30" s="159">
        <v>3</v>
      </c>
      <c r="W30" s="159"/>
      <c r="X30" s="159"/>
      <c r="Y30" s="159"/>
      <c r="Z30" s="159"/>
      <c r="AA30" s="159"/>
      <c r="AB30" s="289" t="s">
        <v>636</v>
      </c>
    </row>
    <row r="31" spans="1:28" ht="80.25" customHeight="1" x14ac:dyDescent="0.2">
      <c r="A31" s="126">
        <v>3</v>
      </c>
      <c r="B31" s="278" t="s">
        <v>374</v>
      </c>
      <c r="C31" s="78" t="s">
        <v>150</v>
      </c>
      <c r="D31" s="178" t="s">
        <v>107</v>
      </c>
      <c r="E31" s="172" t="s">
        <v>13</v>
      </c>
      <c r="F31" s="172">
        <v>2022</v>
      </c>
      <c r="G31" s="172">
        <v>2022</v>
      </c>
      <c r="H31" s="169">
        <v>100000000</v>
      </c>
      <c r="I31" s="169">
        <v>100000000</v>
      </c>
      <c r="J31" s="172" t="s">
        <v>153</v>
      </c>
      <c r="K31" s="172" t="s">
        <v>151</v>
      </c>
      <c r="L31" s="87"/>
      <c r="M31" s="132"/>
      <c r="N31" s="134"/>
      <c r="O31" s="81" t="s">
        <v>152</v>
      </c>
      <c r="P31" s="189"/>
      <c r="Q31" s="189" t="s">
        <v>682</v>
      </c>
      <c r="R31" s="189"/>
      <c r="S31" s="189" t="s">
        <v>585</v>
      </c>
      <c r="T31" s="189"/>
      <c r="U31" s="77" t="s">
        <v>3</v>
      </c>
      <c r="V31" s="77">
        <v>0</v>
      </c>
      <c r="W31" s="77">
        <v>0</v>
      </c>
      <c r="X31" s="77">
        <v>0</v>
      </c>
      <c r="Y31" s="77">
        <v>0</v>
      </c>
      <c r="Z31" s="77"/>
      <c r="AA31" s="77"/>
      <c r="AB31" s="333" t="s">
        <v>683</v>
      </c>
    </row>
    <row r="32" spans="1:28" ht="83.25" customHeight="1" x14ac:dyDescent="0.2">
      <c r="A32" s="126">
        <v>4</v>
      </c>
      <c r="B32" s="278" t="s">
        <v>375</v>
      </c>
      <c r="C32" s="78" t="s">
        <v>154</v>
      </c>
      <c r="D32" s="178" t="s">
        <v>107</v>
      </c>
      <c r="E32" s="172" t="s">
        <v>13</v>
      </c>
      <c r="F32" s="172">
        <v>2022</v>
      </c>
      <c r="G32" s="172">
        <v>2022</v>
      </c>
      <c r="H32" s="169">
        <v>100000000</v>
      </c>
      <c r="I32" s="169">
        <v>100000000</v>
      </c>
      <c r="J32" s="172" t="s">
        <v>153</v>
      </c>
      <c r="K32" s="172" t="s">
        <v>155</v>
      </c>
      <c r="L32" s="87">
        <v>99500000</v>
      </c>
      <c r="M32" s="132" t="s">
        <v>354</v>
      </c>
      <c r="N32" s="119">
        <f>+H32-L32</f>
        <v>500000</v>
      </c>
      <c r="O32" s="81" t="s">
        <v>152</v>
      </c>
      <c r="P32" s="189" t="s">
        <v>355</v>
      </c>
      <c r="Q32" s="189" t="s">
        <v>317</v>
      </c>
      <c r="R32" s="189" t="s">
        <v>356</v>
      </c>
      <c r="S32" s="274" t="s">
        <v>356</v>
      </c>
      <c r="T32" s="189"/>
      <c r="U32" s="77" t="s">
        <v>3</v>
      </c>
      <c r="V32" s="77">
        <v>1</v>
      </c>
      <c r="W32" s="77"/>
      <c r="X32" s="77"/>
      <c r="Y32" s="77"/>
      <c r="Z32" s="77"/>
      <c r="AA32" s="77"/>
      <c r="AB32" s="299" t="s">
        <v>567</v>
      </c>
    </row>
    <row r="33" spans="1:28" ht="110.25" customHeight="1" x14ac:dyDescent="0.2">
      <c r="A33" s="126">
        <v>5</v>
      </c>
      <c r="B33" s="278" t="s">
        <v>376</v>
      </c>
      <c r="C33" s="78" t="s">
        <v>156</v>
      </c>
      <c r="D33" s="178" t="s">
        <v>107</v>
      </c>
      <c r="E33" s="172" t="s">
        <v>13</v>
      </c>
      <c r="F33" s="172">
        <v>2022</v>
      </c>
      <c r="G33" s="172">
        <v>2022</v>
      </c>
      <c r="H33" s="169">
        <v>100000000</v>
      </c>
      <c r="I33" s="169">
        <v>100000000</v>
      </c>
      <c r="J33" s="172" t="s">
        <v>153</v>
      </c>
      <c r="K33" s="172" t="s">
        <v>157</v>
      </c>
      <c r="L33" s="87"/>
      <c r="M33" s="132"/>
      <c r="N33" s="119"/>
      <c r="O33" s="81" t="s">
        <v>152</v>
      </c>
      <c r="P33" s="189"/>
      <c r="Q33" s="189" t="s">
        <v>684</v>
      </c>
      <c r="R33" s="189"/>
      <c r="S33" s="189" t="s">
        <v>498</v>
      </c>
      <c r="T33" s="189"/>
      <c r="U33" s="77" t="s">
        <v>3</v>
      </c>
      <c r="V33" s="77">
        <v>0</v>
      </c>
      <c r="W33" s="77">
        <v>0</v>
      </c>
      <c r="X33" s="77">
        <v>1</v>
      </c>
      <c r="Y33" s="77"/>
      <c r="Z33" s="77"/>
      <c r="AA33" s="77"/>
      <c r="AB33" s="333" t="s">
        <v>685</v>
      </c>
    </row>
    <row r="34" spans="1:28" ht="75.75" customHeight="1" x14ac:dyDescent="0.2">
      <c r="A34" s="126">
        <v>6</v>
      </c>
      <c r="B34" s="278" t="s">
        <v>377</v>
      </c>
      <c r="C34" s="78" t="s">
        <v>158</v>
      </c>
      <c r="D34" s="178" t="s">
        <v>107</v>
      </c>
      <c r="E34" s="172" t="s">
        <v>13</v>
      </c>
      <c r="F34" s="172">
        <v>2022</v>
      </c>
      <c r="G34" s="172">
        <v>2022</v>
      </c>
      <c r="H34" s="169">
        <v>100000000</v>
      </c>
      <c r="I34" s="169">
        <v>100000000</v>
      </c>
      <c r="J34" s="172" t="s">
        <v>153</v>
      </c>
      <c r="K34" s="172" t="s">
        <v>159</v>
      </c>
      <c r="L34" s="87">
        <v>99564854</v>
      </c>
      <c r="M34" s="132" t="s">
        <v>617</v>
      </c>
      <c r="N34" s="119">
        <f>+H34-L34</f>
        <v>435146</v>
      </c>
      <c r="O34" s="81" t="s">
        <v>152</v>
      </c>
      <c r="P34" s="231"/>
      <c r="Q34" s="231" t="s">
        <v>619</v>
      </c>
      <c r="R34" s="189" t="s">
        <v>618</v>
      </c>
      <c r="S34" s="189" t="s">
        <v>620</v>
      </c>
      <c r="T34" s="189"/>
      <c r="U34" s="77" t="s">
        <v>3</v>
      </c>
      <c r="V34" s="77">
        <v>0</v>
      </c>
      <c r="W34" s="77">
        <v>0</v>
      </c>
      <c r="X34" s="77">
        <v>0</v>
      </c>
      <c r="Y34" s="77">
        <v>0</v>
      </c>
      <c r="Z34" s="77">
        <v>2</v>
      </c>
      <c r="AA34" s="77"/>
      <c r="AB34" s="232" t="s">
        <v>621</v>
      </c>
    </row>
    <row r="35" spans="1:28" ht="75" customHeight="1" x14ac:dyDescent="0.2">
      <c r="A35" s="172">
        <v>7</v>
      </c>
      <c r="B35" s="278" t="s">
        <v>378</v>
      </c>
      <c r="C35" s="78" t="s">
        <v>160</v>
      </c>
      <c r="D35" s="178" t="s">
        <v>107</v>
      </c>
      <c r="E35" s="172" t="s">
        <v>13</v>
      </c>
      <c r="F35" s="172">
        <v>2022</v>
      </c>
      <c r="G35" s="172">
        <v>2022</v>
      </c>
      <c r="H35" s="169">
        <v>100000000</v>
      </c>
      <c r="I35" s="169">
        <v>100000000</v>
      </c>
      <c r="J35" s="172" t="s">
        <v>153</v>
      </c>
      <c r="K35" s="172" t="s">
        <v>161</v>
      </c>
      <c r="L35" s="87">
        <v>308151355</v>
      </c>
      <c r="M35" s="132" t="s">
        <v>698</v>
      </c>
      <c r="N35" s="119"/>
      <c r="O35" s="81" t="s">
        <v>152</v>
      </c>
      <c r="P35" s="189"/>
      <c r="Q35" s="189" t="s">
        <v>628</v>
      </c>
      <c r="R35" s="189" t="s">
        <v>699</v>
      </c>
      <c r="S35" s="189" t="s">
        <v>700</v>
      </c>
      <c r="T35" s="189"/>
      <c r="U35" s="180" t="s">
        <v>3</v>
      </c>
      <c r="V35" s="180">
        <v>0</v>
      </c>
      <c r="W35" s="180">
        <v>1</v>
      </c>
      <c r="X35" s="180"/>
      <c r="Y35" s="180"/>
      <c r="Z35" s="180"/>
      <c r="AA35" s="180"/>
      <c r="AB35" s="176" t="s">
        <v>701</v>
      </c>
    </row>
    <row r="36" spans="1:28" ht="73.5" customHeight="1" x14ac:dyDescent="0.2">
      <c r="A36" s="172">
        <v>8</v>
      </c>
      <c r="B36" s="278" t="s">
        <v>379</v>
      </c>
      <c r="C36" s="78" t="s">
        <v>162</v>
      </c>
      <c r="D36" s="178" t="s">
        <v>107</v>
      </c>
      <c r="E36" s="172" t="s">
        <v>13</v>
      </c>
      <c r="F36" s="172">
        <v>2022</v>
      </c>
      <c r="G36" s="172">
        <v>2022</v>
      </c>
      <c r="H36" s="169">
        <v>100000000</v>
      </c>
      <c r="I36" s="169">
        <v>100000000</v>
      </c>
      <c r="J36" s="172" t="s">
        <v>153</v>
      </c>
      <c r="K36" s="172" t="s">
        <v>163</v>
      </c>
      <c r="L36" s="294">
        <v>100000000</v>
      </c>
      <c r="M36" s="132" t="s">
        <v>547</v>
      </c>
      <c r="N36" s="119">
        <f>+H36-L36</f>
        <v>0</v>
      </c>
      <c r="O36" s="81" t="s">
        <v>152</v>
      </c>
      <c r="P36" s="189"/>
      <c r="Q36" s="189" t="s">
        <v>499</v>
      </c>
      <c r="R36" s="189" t="s">
        <v>561</v>
      </c>
      <c r="S36" s="189" t="s">
        <v>560</v>
      </c>
      <c r="T36" s="189"/>
      <c r="U36" s="180" t="s">
        <v>3</v>
      </c>
      <c r="V36" s="180">
        <v>0</v>
      </c>
      <c r="W36" s="180">
        <v>0</v>
      </c>
      <c r="X36" s="180">
        <v>0</v>
      </c>
      <c r="Y36" s="180">
        <v>1</v>
      </c>
      <c r="Z36" s="180"/>
      <c r="AA36" s="180"/>
      <c r="AB36" s="232" t="s">
        <v>629</v>
      </c>
    </row>
    <row r="37" spans="1:28" ht="75.75" customHeight="1" x14ac:dyDescent="0.2">
      <c r="A37" s="172">
        <v>9</v>
      </c>
      <c r="B37" s="278" t="s">
        <v>380</v>
      </c>
      <c r="C37" s="78" t="s">
        <v>164</v>
      </c>
      <c r="D37" s="178" t="s">
        <v>107</v>
      </c>
      <c r="E37" s="172" t="s">
        <v>13</v>
      </c>
      <c r="F37" s="172">
        <v>2022</v>
      </c>
      <c r="G37" s="172">
        <v>2022</v>
      </c>
      <c r="H37" s="169">
        <v>100000000</v>
      </c>
      <c r="I37" s="169">
        <v>100000000</v>
      </c>
      <c r="J37" s="172" t="s">
        <v>153</v>
      </c>
      <c r="K37" s="172" t="s">
        <v>165</v>
      </c>
      <c r="L37" s="87">
        <v>0</v>
      </c>
      <c r="M37" s="132"/>
      <c r="N37" s="119">
        <v>0</v>
      </c>
      <c r="O37" s="81" t="s">
        <v>152</v>
      </c>
      <c r="P37" s="231"/>
      <c r="Q37" s="189" t="s">
        <v>644</v>
      </c>
      <c r="R37" s="189"/>
      <c r="S37" s="231" t="s">
        <v>670</v>
      </c>
      <c r="T37" s="189"/>
      <c r="U37" s="180" t="s">
        <v>3</v>
      </c>
      <c r="V37" s="180">
        <v>1</v>
      </c>
      <c r="W37" s="180">
        <v>0</v>
      </c>
      <c r="X37" s="180"/>
      <c r="Y37" s="180"/>
      <c r="Z37" s="180"/>
      <c r="AA37" s="180"/>
      <c r="AB37" s="333" t="s">
        <v>697</v>
      </c>
    </row>
    <row r="38" spans="1:28" ht="84" customHeight="1" x14ac:dyDescent="0.2">
      <c r="A38" s="172">
        <v>10</v>
      </c>
      <c r="B38" s="278" t="s">
        <v>381</v>
      </c>
      <c r="C38" s="78" t="s">
        <v>166</v>
      </c>
      <c r="D38" s="201" t="s">
        <v>109</v>
      </c>
      <c r="E38" s="172" t="s">
        <v>13</v>
      </c>
      <c r="F38" s="172">
        <v>2022</v>
      </c>
      <c r="G38" s="172">
        <v>2022</v>
      </c>
      <c r="H38" s="169">
        <v>350000000</v>
      </c>
      <c r="I38" s="169">
        <v>350000000</v>
      </c>
      <c r="J38" s="172"/>
      <c r="K38" s="172" t="s">
        <v>116</v>
      </c>
      <c r="L38" s="87">
        <v>349051777</v>
      </c>
      <c r="M38" s="132" t="s">
        <v>536</v>
      </c>
      <c r="N38" s="119">
        <f>+H38-L38</f>
        <v>948223</v>
      </c>
      <c r="O38" s="81" t="s">
        <v>0</v>
      </c>
      <c r="P38" s="189" t="s">
        <v>319</v>
      </c>
      <c r="Q38" s="189" t="s">
        <v>320</v>
      </c>
      <c r="R38" s="189" t="s">
        <v>497</v>
      </c>
      <c r="S38" s="292" t="s">
        <v>497</v>
      </c>
      <c r="T38" s="189"/>
      <c r="U38" s="180" t="s">
        <v>3</v>
      </c>
      <c r="V38" s="180">
        <v>1</v>
      </c>
      <c r="W38" s="180"/>
      <c r="X38" s="180"/>
      <c r="Y38" s="180"/>
      <c r="Z38" s="180"/>
      <c r="AA38" s="180"/>
      <c r="AB38" s="291" t="s">
        <v>589</v>
      </c>
    </row>
    <row r="39" spans="1:28" ht="93.75" customHeight="1" x14ac:dyDescent="0.2">
      <c r="A39" s="172">
        <v>11</v>
      </c>
      <c r="B39" s="278" t="s">
        <v>382</v>
      </c>
      <c r="C39" s="78" t="s">
        <v>167</v>
      </c>
      <c r="D39" s="201" t="s">
        <v>114</v>
      </c>
      <c r="E39" s="172" t="s">
        <v>13</v>
      </c>
      <c r="F39" s="172">
        <v>2022</v>
      </c>
      <c r="G39" s="172">
        <v>2022</v>
      </c>
      <c r="H39" s="169">
        <v>97000000</v>
      </c>
      <c r="I39" s="169">
        <v>97000000</v>
      </c>
      <c r="J39" s="172" t="s">
        <v>153</v>
      </c>
      <c r="K39" s="172" t="s">
        <v>159</v>
      </c>
      <c r="L39" s="87">
        <v>95958512</v>
      </c>
      <c r="M39" s="132" t="s">
        <v>321</v>
      </c>
      <c r="N39" s="119">
        <f>+H39-L39</f>
        <v>1041488</v>
      </c>
      <c r="O39" s="81" t="s">
        <v>152</v>
      </c>
      <c r="P39" s="189"/>
      <c r="Q39" s="189" t="s">
        <v>168</v>
      </c>
      <c r="R39" s="189" t="s">
        <v>318</v>
      </c>
      <c r="S39" s="189" t="s">
        <v>322</v>
      </c>
      <c r="T39" s="189"/>
      <c r="U39" s="180" t="s">
        <v>3</v>
      </c>
      <c r="V39" s="180">
        <v>0</v>
      </c>
      <c r="W39" s="180">
        <v>2</v>
      </c>
      <c r="X39" s="180">
        <v>3</v>
      </c>
      <c r="Y39" s="180"/>
      <c r="Z39" s="180"/>
      <c r="AA39" s="180"/>
      <c r="AB39" s="289" t="s">
        <v>568</v>
      </c>
    </row>
    <row r="40" spans="1:28" ht="120.75" customHeight="1" x14ac:dyDescent="0.2">
      <c r="A40" s="172">
        <v>12</v>
      </c>
      <c r="B40" s="278" t="s">
        <v>383</v>
      </c>
      <c r="C40" s="78" t="s">
        <v>169</v>
      </c>
      <c r="D40" s="201" t="s">
        <v>109</v>
      </c>
      <c r="E40" s="172" t="s">
        <v>13</v>
      </c>
      <c r="F40" s="172">
        <v>2022</v>
      </c>
      <c r="G40" s="172">
        <v>2022</v>
      </c>
      <c r="H40" s="169">
        <v>57664200</v>
      </c>
      <c r="I40" s="169">
        <v>57664200</v>
      </c>
      <c r="J40" s="172"/>
      <c r="K40" s="172" t="s">
        <v>116</v>
      </c>
      <c r="L40" s="87">
        <v>57664185</v>
      </c>
      <c r="M40" s="132" t="s">
        <v>274</v>
      </c>
      <c r="N40" s="119">
        <f>+H40-L40</f>
        <v>15</v>
      </c>
      <c r="O40" s="81" t="s">
        <v>152</v>
      </c>
      <c r="P40" s="189" t="s">
        <v>117</v>
      </c>
      <c r="Q40" s="189" t="s">
        <v>622</v>
      </c>
      <c r="R40" s="189" t="s">
        <v>645</v>
      </c>
      <c r="S40" s="189" t="s">
        <v>646</v>
      </c>
      <c r="T40" s="189"/>
      <c r="U40" s="180" t="s">
        <v>3</v>
      </c>
      <c r="V40" s="180">
        <v>1</v>
      </c>
      <c r="W40" s="180">
        <v>0</v>
      </c>
      <c r="X40" s="180">
        <v>0</v>
      </c>
      <c r="Y40" s="180">
        <v>0</v>
      </c>
      <c r="Z40" s="180">
        <v>0</v>
      </c>
      <c r="AA40" s="180"/>
      <c r="AB40" s="176" t="s">
        <v>671</v>
      </c>
    </row>
    <row r="41" spans="1:28" ht="76.5" customHeight="1" x14ac:dyDescent="0.2">
      <c r="A41" s="231">
        <v>13</v>
      </c>
      <c r="B41" s="278" t="s">
        <v>384</v>
      </c>
      <c r="C41" s="78" t="s">
        <v>170</v>
      </c>
      <c r="D41" s="201" t="s">
        <v>114</v>
      </c>
      <c r="E41" s="231" t="s">
        <v>13</v>
      </c>
      <c r="F41" s="231">
        <v>2022</v>
      </c>
      <c r="G41" s="231">
        <v>2022</v>
      </c>
      <c r="H41" s="233">
        <v>90000000</v>
      </c>
      <c r="I41" s="233">
        <v>90000000</v>
      </c>
      <c r="J41" s="231" t="s">
        <v>153</v>
      </c>
      <c r="K41" s="231" t="s">
        <v>171</v>
      </c>
      <c r="L41" s="87">
        <v>90000000</v>
      </c>
      <c r="M41" s="132" t="s">
        <v>332</v>
      </c>
      <c r="N41" s="119">
        <f>+H41-L41</f>
        <v>0</v>
      </c>
      <c r="O41" s="81" t="s">
        <v>152</v>
      </c>
      <c r="P41" s="231" t="s">
        <v>333</v>
      </c>
      <c r="Q41" s="231" t="s">
        <v>333</v>
      </c>
      <c r="R41" s="231" t="s">
        <v>334</v>
      </c>
      <c r="S41" s="231" t="s">
        <v>334</v>
      </c>
      <c r="T41" s="231"/>
      <c r="U41" s="230" t="s">
        <v>3</v>
      </c>
      <c r="V41" s="230">
        <v>1</v>
      </c>
      <c r="W41" s="230"/>
      <c r="X41" s="230"/>
      <c r="Y41" s="230"/>
      <c r="Z41" s="230"/>
      <c r="AA41" s="230"/>
      <c r="AB41" s="232" t="s">
        <v>637</v>
      </c>
    </row>
    <row r="42" spans="1:28" ht="51" customHeight="1" x14ac:dyDescent="0.2">
      <c r="A42" s="358">
        <v>14</v>
      </c>
      <c r="B42" s="358" t="s">
        <v>385</v>
      </c>
      <c r="C42" s="370" t="s">
        <v>172</v>
      </c>
      <c r="D42" s="373" t="s">
        <v>109</v>
      </c>
      <c r="E42" s="358" t="s">
        <v>173</v>
      </c>
      <c r="F42" s="358">
        <v>2022</v>
      </c>
      <c r="G42" s="358">
        <v>2022</v>
      </c>
      <c r="H42" s="376">
        <v>200000000</v>
      </c>
      <c r="I42" s="376">
        <v>200000000</v>
      </c>
      <c r="J42" s="358"/>
      <c r="K42" s="358" t="s">
        <v>116</v>
      </c>
      <c r="L42" s="87">
        <v>93600650</v>
      </c>
      <c r="M42" s="132" t="s">
        <v>476</v>
      </c>
      <c r="N42" s="367">
        <f>+H42-L42-L43</f>
        <v>26399350</v>
      </c>
      <c r="O42" s="364" t="s">
        <v>0</v>
      </c>
      <c r="P42" s="358" t="s">
        <v>174</v>
      </c>
      <c r="Q42" s="189" t="s">
        <v>175</v>
      </c>
      <c r="R42" s="189" t="s">
        <v>477</v>
      </c>
      <c r="S42" s="189" t="s">
        <v>477</v>
      </c>
      <c r="T42" s="189"/>
      <c r="U42" s="358" t="s">
        <v>3</v>
      </c>
      <c r="V42" s="180">
        <v>4</v>
      </c>
      <c r="W42" s="180"/>
      <c r="X42" s="180"/>
      <c r="Y42" s="180"/>
      <c r="Z42" s="180"/>
      <c r="AA42" s="180"/>
      <c r="AB42" s="176" t="s">
        <v>638</v>
      </c>
    </row>
    <row r="43" spans="1:28" ht="67.5" customHeight="1" x14ac:dyDescent="0.2">
      <c r="A43" s="360"/>
      <c r="B43" s="360"/>
      <c r="C43" s="372"/>
      <c r="D43" s="375"/>
      <c r="E43" s="360"/>
      <c r="F43" s="360"/>
      <c r="G43" s="360"/>
      <c r="H43" s="378"/>
      <c r="I43" s="378"/>
      <c r="J43" s="360"/>
      <c r="K43" s="360"/>
      <c r="L43" s="87">
        <v>80000000</v>
      </c>
      <c r="M43" s="132" t="s">
        <v>590</v>
      </c>
      <c r="N43" s="369"/>
      <c r="O43" s="366"/>
      <c r="P43" s="360"/>
      <c r="Q43" s="231" t="s">
        <v>569</v>
      </c>
      <c r="R43" s="231" t="s">
        <v>591</v>
      </c>
      <c r="S43" s="231" t="s">
        <v>592</v>
      </c>
      <c r="T43" s="231"/>
      <c r="U43" s="360"/>
      <c r="V43" s="230">
        <v>1</v>
      </c>
      <c r="W43" s="230">
        <v>1</v>
      </c>
      <c r="X43" s="230"/>
      <c r="Y43" s="230"/>
      <c r="Z43" s="230"/>
      <c r="AA43" s="230"/>
      <c r="AB43" s="232" t="s">
        <v>589</v>
      </c>
    </row>
    <row r="44" spans="1:28" ht="77.25" customHeight="1" x14ac:dyDescent="0.2">
      <c r="A44" s="172">
        <v>15</v>
      </c>
      <c r="B44" s="278" t="s">
        <v>386</v>
      </c>
      <c r="C44" s="78" t="s">
        <v>176</v>
      </c>
      <c r="D44" s="201" t="s">
        <v>177</v>
      </c>
      <c r="E44" s="172" t="s">
        <v>13</v>
      </c>
      <c r="F44" s="172">
        <v>2022</v>
      </c>
      <c r="G44" s="172">
        <v>2022</v>
      </c>
      <c r="H44" s="169">
        <v>800000000</v>
      </c>
      <c r="I44" s="169">
        <v>800000000</v>
      </c>
      <c r="J44" s="172"/>
      <c r="K44" s="172" t="s">
        <v>116</v>
      </c>
      <c r="L44" s="87">
        <v>3867767547</v>
      </c>
      <c r="M44" s="132" t="s">
        <v>500</v>
      </c>
      <c r="N44" s="293" t="s">
        <v>71</v>
      </c>
      <c r="O44" s="81" t="s">
        <v>0</v>
      </c>
      <c r="P44" s="189" t="s">
        <v>178</v>
      </c>
      <c r="Q44" s="189" t="s">
        <v>318</v>
      </c>
      <c r="R44" s="189" t="s">
        <v>501</v>
      </c>
      <c r="S44" s="189" t="s">
        <v>501</v>
      </c>
      <c r="T44" s="189"/>
      <c r="U44" s="180" t="s">
        <v>3</v>
      </c>
      <c r="V44" s="180">
        <v>1</v>
      </c>
      <c r="W44" s="180"/>
      <c r="X44" s="180"/>
      <c r="Y44" s="180"/>
      <c r="Z44" s="180"/>
      <c r="AA44" s="180"/>
      <c r="AB44" s="289" t="s">
        <v>562</v>
      </c>
    </row>
    <row r="45" spans="1:28" ht="79.5" customHeight="1" x14ac:dyDescent="0.2">
      <c r="A45" s="172">
        <v>16</v>
      </c>
      <c r="B45" s="278" t="s">
        <v>387</v>
      </c>
      <c r="C45" s="78" t="s">
        <v>179</v>
      </c>
      <c r="D45" s="178" t="s">
        <v>107</v>
      </c>
      <c r="E45" s="173" t="s">
        <v>14</v>
      </c>
      <c r="F45" s="172">
        <v>2022</v>
      </c>
      <c r="G45" s="172">
        <v>2022</v>
      </c>
      <c r="H45" s="169">
        <v>60000000</v>
      </c>
      <c r="I45" s="169">
        <v>60000000</v>
      </c>
      <c r="J45" s="172" t="s">
        <v>153</v>
      </c>
      <c r="K45" s="172" t="s">
        <v>180</v>
      </c>
      <c r="L45" s="87">
        <v>99500000</v>
      </c>
      <c r="M45" s="132" t="s">
        <v>312</v>
      </c>
      <c r="N45" s="119">
        <v>0</v>
      </c>
      <c r="O45" s="81" t="s">
        <v>152</v>
      </c>
      <c r="P45" s="189" t="s">
        <v>104</v>
      </c>
      <c r="Q45" s="189" t="s">
        <v>148</v>
      </c>
      <c r="R45" s="203" t="s">
        <v>313</v>
      </c>
      <c r="S45" s="189" t="s">
        <v>313</v>
      </c>
      <c r="T45" s="189"/>
      <c r="U45" s="180" t="s">
        <v>3</v>
      </c>
      <c r="V45" s="180">
        <v>2</v>
      </c>
      <c r="W45" s="180"/>
      <c r="X45" s="180"/>
      <c r="Y45" s="180"/>
      <c r="Z45" s="180"/>
      <c r="AA45" s="180"/>
      <c r="AB45" s="289" t="s">
        <v>568</v>
      </c>
    </row>
    <row r="46" spans="1:28" ht="65.25" customHeight="1" x14ac:dyDescent="0.2">
      <c r="A46" s="172">
        <v>17</v>
      </c>
      <c r="B46" s="278" t="s">
        <v>388</v>
      </c>
      <c r="C46" s="78" t="s">
        <v>181</v>
      </c>
      <c r="D46" s="178" t="s">
        <v>107</v>
      </c>
      <c r="E46" s="173" t="s">
        <v>14</v>
      </c>
      <c r="F46" s="172">
        <v>2022</v>
      </c>
      <c r="G46" s="172">
        <v>2022</v>
      </c>
      <c r="H46" s="169">
        <v>60000000</v>
      </c>
      <c r="I46" s="169">
        <v>60000000</v>
      </c>
      <c r="J46" s="172" t="s">
        <v>153</v>
      </c>
      <c r="K46" s="172" t="s">
        <v>182</v>
      </c>
      <c r="L46" s="87">
        <v>60000000</v>
      </c>
      <c r="M46" s="132" t="s">
        <v>538</v>
      </c>
      <c r="N46" s="119">
        <v>0</v>
      </c>
      <c r="O46" s="81" t="s">
        <v>152</v>
      </c>
      <c r="P46" s="189"/>
      <c r="Q46" s="189" t="s">
        <v>502</v>
      </c>
      <c r="R46" s="189" t="s">
        <v>587</v>
      </c>
      <c r="S46" s="189" t="s">
        <v>586</v>
      </c>
      <c r="T46" s="189"/>
      <c r="U46" s="180" t="s">
        <v>3</v>
      </c>
      <c r="V46" s="180">
        <v>0</v>
      </c>
      <c r="W46" s="180">
        <v>0</v>
      </c>
      <c r="X46" s="119">
        <v>1</v>
      </c>
      <c r="Y46" s="180"/>
      <c r="Z46" s="180"/>
      <c r="AA46" s="180"/>
      <c r="AB46" s="332" t="s">
        <v>568</v>
      </c>
    </row>
    <row r="47" spans="1:28" ht="117.75" customHeight="1" x14ac:dyDescent="0.2">
      <c r="A47" s="172">
        <v>18</v>
      </c>
      <c r="B47" s="278" t="s">
        <v>389</v>
      </c>
      <c r="C47" s="78" t="s">
        <v>183</v>
      </c>
      <c r="D47" s="178" t="s">
        <v>107</v>
      </c>
      <c r="E47" s="173" t="s">
        <v>14</v>
      </c>
      <c r="F47" s="172">
        <v>2022</v>
      </c>
      <c r="G47" s="172">
        <v>2022</v>
      </c>
      <c r="H47" s="169">
        <v>60000000</v>
      </c>
      <c r="I47" s="169">
        <v>60000000</v>
      </c>
      <c r="J47" s="172" t="s">
        <v>153</v>
      </c>
      <c r="K47" s="172" t="s">
        <v>184</v>
      </c>
      <c r="L47" s="87">
        <v>60000000</v>
      </c>
      <c r="M47" s="132" t="s">
        <v>538</v>
      </c>
      <c r="N47" s="119">
        <v>0</v>
      </c>
      <c r="O47" s="81" t="s">
        <v>152</v>
      </c>
      <c r="P47" s="189"/>
      <c r="Q47" s="189" t="s">
        <v>503</v>
      </c>
      <c r="R47" s="189" t="s">
        <v>539</v>
      </c>
      <c r="S47" s="189" t="s">
        <v>540</v>
      </c>
      <c r="T47" s="189"/>
      <c r="U47" s="180" t="s">
        <v>3</v>
      </c>
      <c r="V47" s="180">
        <v>0</v>
      </c>
      <c r="W47" s="180">
        <v>0</v>
      </c>
      <c r="X47" s="180">
        <v>0</v>
      </c>
      <c r="Y47" s="180">
        <v>1</v>
      </c>
      <c r="Z47" s="180">
        <v>0</v>
      </c>
      <c r="AA47" s="180">
        <v>1</v>
      </c>
      <c r="AB47" s="299" t="s">
        <v>568</v>
      </c>
    </row>
    <row r="48" spans="1:28" ht="65.25" customHeight="1" x14ac:dyDescent="0.2">
      <c r="A48" s="172">
        <v>19</v>
      </c>
      <c r="B48" s="278" t="s">
        <v>390</v>
      </c>
      <c r="C48" s="78" t="s">
        <v>185</v>
      </c>
      <c r="D48" s="178" t="s">
        <v>107</v>
      </c>
      <c r="E48" s="173" t="s">
        <v>14</v>
      </c>
      <c r="F48" s="172">
        <v>2022</v>
      </c>
      <c r="G48" s="172">
        <v>2022</v>
      </c>
      <c r="H48" s="169">
        <v>60000000</v>
      </c>
      <c r="I48" s="169">
        <v>60000000</v>
      </c>
      <c r="J48" s="172" t="s">
        <v>153</v>
      </c>
      <c r="K48" s="172" t="s">
        <v>186</v>
      </c>
      <c r="L48" s="87">
        <v>60000000</v>
      </c>
      <c r="M48" s="132" t="s">
        <v>358</v>
      </c>
      <c r="N48" s="119">
        <f>+H48-L48</f>
        <v>0</v>
      </c>
      <c r="O48" s="81" t="s">
        <v>152</v>
      </c>
      <c r="P48" s="189"/>
      <c r="Q48" s="189" t="s">
        <v>323</v>
      </c>
      <c r="R48" s="189" t="s">
        <v>357</v>
      </c>
      <c r="S48" s="189" t="s">
        <v>359</v>
      </c>
      <c r="T48" s="189"/>
      <c r="U48" s="180" t="s">
        <v>3</v>
      </c>
      <c r="V48" s="180">
        <v>0</v>
      </c>
      <c r="W48" s="180">
        <v>1</v>
      </c>
      <c r="X48" s="180">
        <v>1</v>
      </c>
      <c r="Y48" s="180">
        <v>1</v>
      </c>
      <c r="Z48" s="180"/>
      <c r="AA48" s="180"/>
      <c r="AB48" s="289" t="s">
        <v>568</v>
      </c>
    </row>
    <row r="49" spans="1:28" ht="80.25" customHeight="1" x14ac:dyDescent="0.2">
      <c r="A49" s="172">
        <v>20</v>
      </c>
      <c r="B49" s="278" t="s">
        <v>391</v>
      </c>
      <c r="C49" s="78" t="s">
        <v>187</v>
      </c>
      <c r="D49" s="178" t="s">
        <v>107</v>
      </c>
      <c r="E49" s="173" t="s">
        <v>14</v>
      </c>
      <c r="F49" s="172">
        <v>2022</v>
      </c>
      <c r="G49" s="172">
        <v>2022</v>
      </c>
      <c r="H49" s="169">
        <v>60000000</v>
      </c>
      <c r="I49" s="169">
        <v>60000000</v>
      </c>
      <c r="J49" s="172" t="s">
        <v>153</v>
      </c>
      <c r="K49" s="172" t="s">
        <v>188</v>
      </c>
      <c r="L49" s="87">
        <v>60000000</v>
      </c>
      <c r="M49" s="132" t="s">
        <v>190</v>
      </c>
      <c r="N49" s="119">
        <f>+H49-L49</f>
        <v>0</v>
      </c>
      <c r="O49" s="81" t="s">
        <v>152</v>
      </c>
      <c r="P49" s="189"/>
      <c r="Q49" s="189" t="s">
        <v>189</v>
      </c>
      <c r="R49" s="189"/>
      <c r="S49" s="189" t="s">
        <v>324</v>
      </c>
      <c r="T49" s="189"/>
      <c r="U49" s="180" t="s">
        <v>3</v>
      </c>
      <c r="V49" s="180">
        <v>0</v>
      </c>
      <c r="W49" s="180">
        <v>0</v>
      </c>
      <c r="X49" s="180">
        <v>0</v>
      </c>
      <c r="Y49" s="180">
        <v>1</v>
      </c>
      <c r="Z49" s="180"/>
      <c r="AA49" s="180"/>
      <c r="AB49" s="299" t="s">
        <v>568</v>
      </c>
    </row>
    <row r="50" spans="1:28" ht="80.25" customHeight="1" x14ac:dyDescent="0.2">
      <c r="A50" s="172">
        <v>21</v>
      </c>
      <c r="B50" s="278" t="s">
        <v>392</v>
      </c>
      <c r="C50" s="78" t="s">
        <v>191</v>
      </c>
      <c r="D50" s="178" t="s">
        <v>107</v>
      </c>
      <c r="E50" s="173" t="s">
        <v>14</v>
      </c>
      <c r="F50" s="172">
        <v>2022</v>
      </c>
      <c r="G50" s="172">
        <v>2022</v>
      </c>
      <c r="H50" s="169">
        <v>60000000</v>
      </c>
      <c r="I50" s="169">
        <v>60000000</v>
      </c>
      <c r="J50" s="172" t="s">
        <v>153</v>
      </c>
      <c r="K50" s="172" t="s">
        <v>163</v>
      </c>
      <c r="L50" s="87">
        <v>59970000</v>
      </c>
      <c r="M50" s="132" t="s">
        <v>504</v>
      </c>
      <c r="N50" s="119">
        <f>+H50-L50</f>
        <v>30000</v>
      </c>
      <c r="O50" s="81" t="s">
        <v>152</v>
      </c>
      <c r="P50" s="189"/>
      <c r="Q50" s="189" t="s">
        <v>478</v>
      </c>
      <c r="R50" s="189" t="s">
        <v>497</v>
      </c>
      <c r="S50" s="189" t="s">
        <v>505</v>
      </c>
      <c r="T50" s="189"/>
      <c r="U50" s="180" t="s">
        <v>3</v>
      </c>
      <c r="V50" s="180">
        <v>0</v>
      </c>
      <c r="W50" s="180">
        <v>0</v>
      </c>
      <c r="X50" s="180">
        <v>0</v>
      </c>
      <c r="Y50" s="180">
        <v>1</v>
      </c>
      <c r="Z50" s="180">
        <v>2</v>
      </c>
      <c r="AA50" s="180"/>
      <c r="AB50" s="297" t="s">
        <v>568</v>
      </c>
    </row>
    <row r="51" spans="1:28" ht="110.25" customHeight="1" x14ac:dyDescent="0.2">
      <c r="A51" s="172">
        <v>22</v>
      </c>
      <c r="B51" s="278" t="s">
        <v>393</v>
      </c>
      <c r="C51" s="78" t="s">
        <v>193</v>
      </c>
      <c r="D51" s="178" t="s">
        <v>107</v>
      </c>
      <c r="E51" s="173" t="s">
        <v>14</v>
      </c>
      <c r="F51" s="172">
        <v>2022</v>
      </c>
      <c r="G51" s="172">
        <v>2022</v>
      </c>
      <c r="H51" s="169">
        <v>70000000</v>
      </c>
      <c r="I51" s="169">
        <v>70000000</v>
      </c>
      <c r="J51" s="172"/>
      <c r="K51" s="172" t="s">
        <v>194</v>
      </c>
      <c r="L51" s="87"/>
      <c r="M51" s="132"/>
      <c r="N51" s="119"/>
      <c r="O51" s="81" t="s">
        <v>152</v>
      </c>
      <c r="P51" s="189" t="s">
        <v>97</v>
      </c>
      <c r="Q51" s="189" t="s">
        <v>627</v>
      </c>
      <c r="R51" s="189"/>
      <c r="S51" s="189" t="s">
        <v>593</v>
      </c>
      <c r="T51" s="189"/>
      <c r="U51" s="180" t="s">
        <v>3</v>
      </c>
      <c r="V51" s="180">
        <v>0</v>
      </c>
      <c r="W51" s="180">
        <v>0</v>
      </c>
      <c r="X51" s="180">
        <v>0</v>
      </c>
      <c r="Y51" s="180">
        <v>0</v>
      </c>
      <c r="Z51" s="180">
        <v>0</v>
      </c>
      <c r="AA51" s="180">
        <v>1</v>
      </c>
      <c r="AB51" s="176" t="s">
        <v>659</v>
      </c>
    </row>
    <row r="52" spans="1:28" ht="95.25" customHeight="1" x14ac:dyDescent="0.2">
      <c r="A52" s="172">
        <v>23</v>
      </c>
      <c r="B52" s="278" t="s">
        <v>394</v>
      </c>
      <c r="C52" s="78" t="s">
        <v>195</v>
      </c>
      <c r="D52" s="178" t="s">
        <v>107</v>
      </c>
      <c r="E52" s="173" t="s">
        <v>14</v>
      </c>
      <c r="F52" s="172">
        <v>2022</v>
      </c>
      <c r="G52" s="172">
        <v>2022</v>
      </c>
      <c r="H52" s="169">
        <v>100000000</v>
      </c>
      <c r="I52" s="169">
        <v>100000000</v>
      </c>
      <c r="J52" s="172"/>
      <c r="K52" s="172" t="s">
        <v>144</v>
      </c>
      <c r="L52" s="87"/>
      <c r="M52" s="132"/>
      <c r="N52" s="119"/>
      <c r="O52" s="81" t="s">
        <v>0</v>
      </c>
      <c r="P52" s="189" t="s">
        <v>616</v>
      </c>
      <c r="Q52" s="189" t="s">
        <v>672</v>
      </c>
      <c r="R52" s="189"/>
      <c r="S52" s="189" t="s">
        <v>660</v>
      </c>
      <c r="T52" s="189"/>
      <c r="U52" s="180" t="s">
        <v>3</v>
      </c>
      <c r="V52" s="180">
        <v>2</v>
      </c>
      <c r="W52" s="180"/>
      <c r="X52" s="180"/>
      <c r="Y52" s="180"/>
      <c r="Z52" s="180"/>
      <c r="AA52" s="180"/>
      <c r="AB52" s="176" t="s">
        <v>673</v>
      </c>
    </row>
    <row r="53" spans="1:28" ht="98.25" customHeight="1" x14ac:dyDescent="0.2">
      <c r="A53" s="172">
        <v>24</v>
      </c>
      <c r="B53" s="278" t="s">
        <v>395</v>
      </c>
      <c r="C53" s="78" t="s">
        <v>196</v>
      </c>
      <c r="D53" s="201" t="s">
        <v>197</v>
      </c>
      <c r="E53" s="173" t="s">
        <v>14</v>
      </c>
      <c r="F53" s="172">
        <v>2022</v>
      </c>
      <c r="G53" s="172">
        <v>2022</v>
      </c>
      <c r="H53" s="169">
        <v>100000000</v>
      </c>
      <c r="I53" s="169">
        <v>100000000</v>
      </c>
      <c r="J53" s="172"/>
      <c r="K53" s="172" t="s">
        <v>144</v>
      </c>
      <c r="L53" s="87">
        <v>97190000</v>
      </c>
      <c r="M53" s="132" t="s">
        <v>614</v>
      </c>
      <c r="N53" s="119">
        <f>+H53-L53</f>
        <v>2810000</v>
      </c>
      <c r="O53" s="81" t="s">
        <v>0</v>
      </c>
      <c r="P53" s="189" t="s">
        <v>360</v>
      </c>
      <c r="Q53" s="189" t="s">
        <v>356</v>
      </c>
      <c r="R53" s="189" t="s">
        <v>615</v>
      </c>
      <c r="S53" s="189" t="s">
        <v>615</v>
      </c>
      <c r="T53" s="189"/>
      <c r="U53" s="180" t="s">
        <v>3</v>
      </c>
      <c r="V53" s="180">
        <v>4</v>
      </c>
      <c r="W53" s="180"/>
      <c r="X53" s="180"/>
      <c r="Y53" s="180"/>
      <c r="Z53" s="180"/>
      <c r="AA53" s="180"/>
      <c r="AB53" s="176" t="s">
        <v>568</v>
      </c>
    </row>
    <row r="54" spans="1:28" ht="33.75" customHeight="1" x14ac:dyDescent="0.2">
      <c r="A54" s="386" t="s">
        <v>55</v>
      </c>
      <c r="B54" s="387"/>
      <c r="C54" s="387"/>
      <c r="D54" s="387"/>
      <c r="E54" s="387"/>
      <c r="F54" s="387"/>
      <c r="G54" s="388"/>
      <c r="H54" s="83">
        <f>SUM(H29:H53)</f>
        <v>6424664200</v>
      </c>
      <c r="I54" s="83">
        <f>SUM(I29:I53)</f>
        <v>4924664200</v>
      </c>
      <c r="J54" s="84"/>
      <c r="K54" s="84"/>
      <c r="L54" s="83">
        <f>SUM(L29:L53)</f>
        <v>6222982165</v>
      </c>
      <c r="M54" s="213"/>
      <c r="N54" s="83">
        <f>SUM(N29:N53)</f>
        <v>47100937</v>
      </c>
      <c r="O54" s="141"/>
      <c r="P54" s="85"/>
      <c r="Q54" s="85"/>
      <c r="R54" s="85"/>
      <c r="S54" s="85"/>
      <c r="T54" s="85"/>
      <c r="U54" s="85"/>
      <c r="V54" s="83">
        <f t="shared" ref="V54:AA54" si="1">SUM(V29:V53)</f>
        <v>22</v>
      </c>
      <c r="W54" s="83">
        <f t="shared" si="1"/>
        <v>5</v>
      </c>
      <c r="X54" s="83">
        <f t="shared" si="1"/>
        <v>6</v>
      </c>
      <c r="Y54" s="83">
        <f t="shared" si="1"/>
        <v>5</v>
      </c>
      <c r="Z54" s="83">
        <f t="shared" si="1"/>
        <v>4</v>
      </c>
      <c r="AA54" s="83">
        <f t="shared" si="1"/>
        <v>2</v>
      </c>
      <c r="AB54" s="86"/>
    </row>
    <row r="55" spans="1:28" ht="29.25" customHeight="1" x14ac:dyDescent="0.2">
      <c r="A55" s="384" t="s">
        <v>57</v>
      </c>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row>
    <row r="56" spans="1:28" ht="65.25" customHeight="1" x14ac:dyDescent="0.2">
      <c r="A56" s="168">
        <v>1</v>
      </c>
      <c r="B56" s="278" t="s">
        <v>396</v>
      </c>
      <c r="C56" s="168" t="s">
        <v>199</v>
      </c>
      <c r="D56" s="174" t="s">
        <v>109</v>
      </c>
      <c r="E56" s="168" t="s">
        <v>13</v>
      </c>
      <c r="F56" s="172">
        <v>2022</v>
      </c>
      <c r="G56" s="172">
        <v>2022</v>
      </c>
      <c r="H56" s="169">
        <v>2222632900</v>
      </c>
      <c r="I56" s="169">
        <v>190000000</v>
      </c>
      <c r="J56" s="168"/>
      <c r="K56" s="177" t="s">
        <v>200</v>
      </c>
      <c r="L56" s="87">
        <v>190000000</v>
      </c>
      <c r="M56" s="132" t="s">
        <v>506</v>
      </c>
      <c r="N56" s="171">
        <f>+I56-L56</f>
        <v>0</v>
      </c>
      <c r="O56" s="284" t="s">
        <v>0</v>
      </c>
      <c r="P56" s="184" t="s">
        <v>174</v>
      </c>
      <c r="Q56" s="189" t="s">
        <v>325</v>
      </c>
      <c r="R56" s="189" t="s">
        <v>501</v>
      </c>
      <c r="S56" s="189" t="s">
        <v>507</v>
      </c>
      <c r="T56" s="189"/>
      <c r="U56" s="172" t="s">
        <v>3</v>
      </c>
      <c r="V56" s="159">
        <v>1</v>
      </c>
      <c r="W56" s="159">
        <v>1</v>
      </c>
      <c r="X56" s="159"/>
      <c r="Y56" s="159"/>
      <c r="Z56" s="159"/>
      <c r="AA56" s="159"/>
      <c r="AB56" s="131" t="s">
        <v>576</v>
      </c>
    </row>
    <row r="57" spans="1:28" ht="114" customHeight="1" x14ac:dyDescent="0.2">
      <c r="A57" s="189">
        <v>2</v>
      </c>
      <c r="B57" s="278" t="s">
        <v>397</v>
      </c>
      <c r="C57" s="132" t="s">
        <v>201</v>
      </c>
      <c r="D57" s="174" t="s">
        <v>109</v>
      </c>
      <c r="E57" s="130" t="s">
        <v>13</v>
      </c>
      <c r="F57" s="172">
        <v>2022</v>
      </c>
      <c r="G57" s="172">
        <v>2022</v>
      </c>
      <c r="H57" s="79">
        <v>400000000</v>
      </c>
      <c r="I57" s="79">
        <v>400000000</v>
      </c>
      <c r="J57" s="134"/>
      <c r="K57" s="175" t="s">
        <v>200</v>
      </c>
      <c r="L57" s="87">
        <v>0</v>
      </c>
      <c r="M57" s="132"/>
      <c r="N57" s="119">
        <v>0</v>
      </c>
      <c r="O57" s="81" t="s">
        <v>0</v>
      </c>
      <c r="P57" s="184" t="s">
        <v>174</v>
      </c>
      <c r="Q57" s="189" t="s">
        <v>686</v>
      </c>
      <c r="R57" s="189"/>
      <c r="S57" s="189" t="s">
        <v>687</v>
      </c>
      <c r="T57" s="189"/>
      <c r="U57" s="77" t="s">
        <v>3</v>
      </c>
      <c r="V57" s="77">
        <v>7</v>
      </c>
      <c r="W57" s="77">
        <v>5</v>
      </c>
      <c r="X57" s="77">
        <v>4</v>
      </c>
      <c r="Y57" s="77">
        <v>4</v>
      </c>
      <c r="Z57" s="77">
        <v>4</v>
      </c>
      <c r="AA57" s="77"/>
      <c r="AB57" s="138" t="s">
        <v>688</v>
      </c>
    </row>
    <row r="58" spans="1:28" ht="114.75" customHeight="1" x14ac:dyDescent="0.2">
      <c r="A58" s="126">
        <v>3</v>
      </c>
      <c r="B58" s="278" t="s">
        <v>398</v>
      </c>
      <c r="C58" s="132" t="s">
        <v>202</v>
      </c>
      <c r="D58" s="198" t="s">
        <v>109</v>
      </c>
      <c r="E58" s="130" t="s">
        <v>173</v>
      </c>
      <c r="F58" s="130">
        <v>2022</v>
      </c>
      <c r="G58" s="130">
        <v>2022</v>
      </c>
      <c r="H58" s="79">
        <v>120000000</v>
      </c>
      <c r="I58" s="79">
        <v>120000000</v>
      </c>
      <c r="J58" s="134"/>
      <c r="K58" s="190" t="s">
        <v>200</v>
      </c>
      <c r="L58" s="87">
        <v>99270000</v>
      </c>
      <c r="M58" s="132" t="s">
        <v>611</v>
      </c>
      <c r="N58" s="119">
        <f>+H58-L58</f>
        <v>20730000</v>
      </c>
      <c r="O58" s="81" t="s">
        <v>0</v>
      </c>
      <c r="P58" s="189" t="s">
        <v>203</v>
      </c>
      <c r="Q58" s="189" t="s">
        <v>541</v>
      </c>
      <c r="R58" s="189" t="s">
        <v>612</v>
      </c>
      <c r="S58" s="189" t="s">
        <v>613</v>
      </c>
      <c r="T58" s="189"/>
      <c r="U58" s="77" t="s">
        <v>3</v>
      </c>
      <c r="V58" s="77">
        <v>11</v>
      </c>
      <c r="W58" s="77">
        <v>5</v>
      </c>
      <c r="X58" s="77"/>
      <c r="Y58" s="77"/>
      <c r="Z58" s="77"/>
      <c r="AA58" s="77"/>
      <c r="AB58" s="138" t="s">
        <v>661</v>
      </c>
    </row>
    <row r="59" spans="1:28" ht="75" customHeight="1" x14ac:dyDescent="0.2">
      <c r="A59" s="126">
        <v>4</v>
      </c>
      <c r="B59" s="278" t="s">
        <v>399</v>
      </c>
      <c r="C59" s="132" t="s">
        <v>204</v>
      </c>
      <c r="D59" s="198" t="s">
        <v>109</v>
      </c>
      <c r="E59" s="130" t="s">
        <v>14</v>
      </c>
      <c r="F59" s="183">
        <v>2022</v>
      </c>
      <c r="G59" s="183">
        <v>2022</v>
      </c>
      <c r="H59" s="79">
        <v>20000000</v>
      </c>
      <c r="I59" s="79">
        <v>20000000</v>
      </c>
      <c r="J59" s="134"/>
      <c r="K59" s="190" t="s">
        <v>200</v>
      </c>
      <c r="L59" s="87"/>
      <c r="M59" s="132"/>
      <c r="N59" s="123"/>
      <c r="O59" s="81" t="s">
        <v>4</v>
      </c>
      <c r="P59" s="381" t="s">
        <v>205</v>
      </c>
      <c r="Q59" s="382"/>
      <c r="R59" s="382"/>
      <c r="S59" s="382"/>
      <c r="T59" s="383"/>
      <c r="U59" s="77"/>
      <c r="V59" s="77"/>
      <c r="W59" s="77"/>
      <c r="X59" s="77"/>
      <c r="Y59" s="77"/>
      <c r="Z59" s="77"/>
      <c r="AA59" s="77"/>
      <c r="AB59" s="131"/>
    </row>
    <row r="60" spans="1:28" ht="63.75" customHeight="1" x14ac:dyDescent="0.2">
      <c r="A60" s="126">
        <v>5</v>
      </c>
      <c r="B60" s="278" t="s">
        <v>400</v>
      </c>
      <c r="C60" s="132" t="s">
        <v>206</v>
      </c>
      <c r="D60" s="198" t="s">
        <v>109</v>
      </c>
      <c r="E60" s="130" t="s">
        <v>13</v>
      </c>
      <c r="F60" s="183">
        <v>2022</v>
      </c>
      <c r="G60" s="183">
        <v>2022</v>
      </c>
      <c r="H60" s="79">
        <v>20000000</v>
      </c>
      <c r="I60" s="79">
        <v>20000000</v>
      </c>
      <c r="J60" s="134"/>
      <c r="K60" s="190" t="s">
        <v>200</v>
      </c>
      <c r="L60" s="87"/>
      <c r="M60" s="132"/>
      <c r="N60" s="119"/>
      <c r="O60" s="81" t="s">
        <v>4</v>
      </c>
      <c r="P60" s="381" t="s">
        <v>205</v>
      </c>
      <c r="Q60" s="382"/>
      <c r="R60" s="382"/>
      <c r="S60" s="382"/>
      <c r="T60" s="383"/>
      <c r="U60" s="197"/>
      <c r="V60" s="197"/>
      <c r="W60" s="197"/>
      <c r="X60" s="197"/>
      <c r="Y60" s="197"/>
      <c r="Z60" s="197"/>
      <c r="AA60" s="197"/>
      <c r="AB60" s="181"/>
    </row>
    <row r="61" spans="1:28" ht="65.25" customHeight="1" x14ac:dyDescent="0.2">
      <c r="A61" s="126">
        <v>6</v>
      </c>
      <c r="B61" s="278" t="s">
        <v>401</v>
      </c>
      <c r="C61" s="132" t="s">
        <v>207</v>
      </c>
      <c r="D61" s="198" t="s">
        <v>109</v>
      </c>
      <c r="E61" s="130" t="s">
        <v>13</v>
      </c>
      <c r="F61" s="183">
        <v>2022</v>
      </c>
      <c r="G61" s="183">
        <v>2022</v>
      </c>
      <c r="H61" s="79">
        <v>3000000</v>
      </c>
      <c r="I61" s="79">
        <v>3000000</v>
      </c>
      <c r="J61" s="134"/>
      <c r="K61" s="202"/>
      <c r="L61" s="87"/>
      <c r="M61" s="132"/>
      <c r="N61" s="119"/>
      <c r="O61" s="81" t="s">
        <v>4</v>
      </c>
      <c r="P61" s="381" t="s">
        <v>205</v>
      </c>
      <c r="Q61" s="382"/>
      <c r="R61" s="382"/>
      <c r="S61" s="382"/>
      <c r="T61" s="383"/>
      <c r="U61" s="197"/>
      <c r="V61" s="197"/>
      <c r="W61" s="197"/>
      <c r="X61" s="197"/>
      <c r="Y61" s="197"/>
      <c r="Z61" s="197"/>
      <c r="AA61" s="197"/>
      <c r="AB61" s="181"/>
    </row>
    <row r="62" spans="1:28" ht="33.75" customHeight="1" x14ac:dyDescent="0.2">
      <c r="A62" s="386" t="s">
        <v>58</v>
      </c>
      <c r="B62" s="387"/>
      <c r="C62" s="387"/>
      <c r="D62" s="387"/>
      <c r="E62" s="387"/>
      <c r="F62" s="387"/>
      <c r="G62" s="388"/>
      <c r="H62" s="83">
        <f>SUM(H56:H61)</f>
        <v>2785632900</v>
      </c>
      <c r="I62" s="83">
        <f>SUM(I56:I61)</f>
        <v>753000000</v>
      </c>
      <c r="J62" s="207"/>
      <c r="K62" s="207"/>
      <c r="L62" s="83">
        <f>SUM(L56:L61)</f>
        <v>289270000</v>
      </c>
      <c r="M62" s="214"/>
      <c r="N62" s="83">
        <f>SUM(N56:N61)</f>
        <v>20730000</v>
      </c>
      <c r="O62" s="141"/>
      <c r="P62" s="85"/>
      <c r="Q62" s="85"/>
      <c r="R62" s="85"/>
      <c r="S62" s="85"/>
      <c r="T62" s="85"/>
      <c r="U62" s="85"/>
      <c r="V62" s="83">
        <f t="shared" ref="V62:AA62" si="2">SUM(V56:V61)</f>
        <v>19</v>
      </c>
      <c r="W62" s="83">
        <f t="shared" si="2"/>
        <v>11</v>
      </c>
      <c r="X62" s="83">
        <f t="shared" si="2"/>
        <v>4</v>
      </c>
      <c r="Y62" s="83">
        <f t="shared" si="2"/>
        <v>4</v>
      </c>
      <c r="Z62" s="83">
        <f t="shared" si="2"/>
        <v>4</v>
      </c>
      <c r="AA62" s="83">
        <f t="shared" si="2"/>
        <v>0</v>
      </c>
      <c r="AB62" s="86"/>
    </row>
    <row r="63" spans="1:28" ht="24.75" customHeight="1" x14ac:dyDescent="0.2">
      <c r="A63" s="384" t="s">
        <v>208</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row>
    <row r="64" spans="1:28" ht="24.75" customHeight="1" x14ac:dyDescent="0.2">
      <c r="A64" s="384" t="s">
        <v>209</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row>
    <row r="65" spans="1:28" ht="104.25" customHeight="1" x14ac:dyDescent="0.2">
      <c r="A65" s="126">
        <v>1</v>
      </c>
      <c r="B65" s="278" t="s">
        <v>402</v>
      </c>
      <c r="C65" s="132" t="s">
        <v>210</v>
      </c>
      <c r="D65" s="201" t="s">
        <v>109</v>
      </c>
      <c r="E65" s="130" t="s">
        <v>13</v>
      </c>
      <c r="F65" s="130">
        <v>2022</v>
      </c>
      <c r="G65" s="130">
        <v>2022</v>
      </c>
      <c r="H65" s="79">
        <v>98000000</v>
      </c>
      <c r="I65" s="79">
        <v>98000000</v>
      </c>
      <c r="J65" s="189" t="s">
        <v>153</v>
      </c>
      <c r="K65" s="189" t="s">
        <v>184</v>
      </c>
      <c r="L65" s="87">
        <v>88392093</v>
      </c>
      <c r="M65" s="132" t="s">
        <v>552</v>
      </c>
      <c r="N65" s="119">
        <f>+H65-L65</f>
        <v>9607907</v>
      </c>
      <c r="O65" s="81" t="s">
        <v>152</v>
      </c>
      <c r="P65" s="189"/>
      <c r="Q65" s="189" t="s">
        <v>543</v>
      </c>
      <c r="R65" s="189" t="s">
        <v>550</v>
      </c>
      <c r="S65" s="189" t="s">
        <v>551</v>
      </c>
      <c r="T65" s="189"/>
      <c r="U65" s="77" t="s">
        <v>3</v>
      </c>
      <c r="V65" s="77">
        <v>0</v>
      </c>
      <c r="W65" s="77">
        <v>5</v>
      </c>
      <c r="X65" s="77"/>
      <c r="Y65" s="77"/>
      <c r="Z65" s="77"/>
      <c r="AA65" s="77"/>
      <c r="AB65" s="131" t="s">
        <v>571</v>
      </c>
    </row>
    <row r="66" spans="1:28" ht="71.25" customHeight="1" x14ac:dyDescent="0.2">
      <c r="A66" s="189">
        <v>2</v>
      </c>
      <c r="B66" s="278" t="s">
        <v>403</v>
      </c>
      <c r="C66" s="132" t="s">
        <v>211</v>
      </c>
      <c r="D66" s="201" t="s">
        <v>109</v>
      </c>
      <c r="E66" s="183" t="s">
        <v>13</v>
      </c>
      <c r="F66" s="183">
        <v>2022</v>
      </c>
      <c r="G66" s="183">
        <v>2022</v>
      </c>
      <c r="H66" s="79">
        <v>980000000</v>
      </c>
      <c r="I66" s="79">
        <v>980000000</v>
      </c>
      <c r="J66" s="134"/>
      <c r="K66" s="190" t="s">
        <v>200</v>
      </c>
      <c r="L66" s="87">
        <v>961900994</v>
      </c>
      <c r="M66" s="132" t="s">
        <v>600</v>
      </c>
      <c r="N66" s="119">
        <f>+H66-L66</f>
        <v>18099006</v>
      </c>
      <c r="O66" s="81" t="s">
        <v>0</v>
      </c>
      <c r="P66" s="189" t="s">
        <v>508</v>
      </c>
      <c r="Q66" s="189" t="s">
        <v>594</v>
      </c>
      <c r="R66" s="189" t="s">
        <v>601</v>
      </c>
      <c r="S66" s="189" t="s">
        <v>602</v>
      </c>
      <c r="T66" s="189"/>
      <c r="U66" s="197" t="s">
        <v>3</v>
      </c>
      <c r="V66" s="197">
        <v>2</v>
      </c>
      <c r="W66" s="197">
        <v>2</v>
      </c>
      <c r="X66" s="197"/>
      <c r="Y66" s="197"/>
      <c r="Z66" s="197"/>
      <c r="AA66" s="197"/>
      <c r="AB66" s="232" t="s">
        <v>595</v>
      </c>
    </row>
    <row r="67" spans="1:28" ht="66.75" customHeight="1" x14ac:dyDescent="0.2">
      <c r="A67" s="126" t="s">
        <v>344</v>
      </c>
      <c r="B67" s="278" t="s">
        <v>404</v>
      </c>
      <c r="C67" s="132" t="s">
        <v>212</v>
      </c>
      <c r="D67" s="201" t="s">
        <v>109</v>
      </c>
      <c r="E67" s="130" t="s">
        <v>13</v>
      </c>
      <c r="F67" s="183">
        <v>2022</v>
      </c>
      <c r="G67" s="183">
        <v>2022</v>
      </c>
      <c r="H67" s="79">
        <v>865837600</v>
      </c>
      <c r="I67" s="79">
        <v>450000000</v>
      </c>
      <c r="J67" s="134"/>
      <c r="K67" s="190" t="s">
        <v>110</v>
      </c>
      <c r="L67" s="87">
        <v>406020096</v>
      </c>
      <c r="M67" s="132" t="s">
        <v>213</v>
      </c>
      <c r="N67" s="119">
        <f>+H67-L67</f>
        <v>459817504</v>
      </c>
      <c r="O67" s="81" t="s">
        <v>0</v>
      </c>
      <c r="P67" s="189" t="s">
        <v>118</v>
      </c>
      <c r="Q67" s="189" t="s">
        <v>178</v>
      </c>
      <c r="R67" s="189" t="s">
        <v>214</v>
      </c>
      <c r="S67" s="189" t="s">
        <v>214</v>
      </c>
      <c r="T67" s="189"/>
      <c r="U67" s="77" t="s">
        <v>3</v>
      </c>
      <c r="V67" s="77">
        <v>3</v>
      </c>
      <c r="W67" s="77"/>
      <c r="X67" s="77"/>
      <c r="Y67" s="77"/>
      <c r="Z67" s="77"/>
      <c r="AA67" s="77"/>
      <c r="AB67" s="138" t="s">
        <v>566</v>
      </c>
    </row>
    <row r="68" spans="1:28" ht="53.25" customHeight="1" x14ac:dyDescent="0.2">
      <c r="A68" s="358">
        <v>4</v>
      </c>
      <c r="B68" s="358" t="s">
        <v>405</v>
      </c>
      <c r="C68" s="370" t="s">
        <v>215</v>
      </c>
      <c r="D68" s="373" t="s">
        <v>109</v>
      </c>
      <c r="E68" s="358" t="s">
        <v>13</v>
      </c>
      <c r="F68" s="358">
        <v>2022</v>
      </c>
      <c r="G68" s="358">
        <v>2022</v>
      </c>
      <c r="H68" s="376">
        <v>90000000</v>
      </c>
      <c r="I68" s="376">
        <v>90000000</v>
      </c>
      <c r="J68" s="358"/>
      <c r="K68" s="359" t="s">
        <v>79</v>
      </c>
      <c r="L68" s="87">
        <v>69027643</v>
      </c>
      <c r="M68" s="132" t="s">
        <v>647</v>
      </c>
      <c r="N68" s="367">
        <f>+H68-L68-L69</f>
        <v>1478840</v>
      </c>
      <c r="O68" s="364" t="s">
        <v>152</v>
      </c>
      <c r="P68" s="358" t="s">
        <v>178</v>
      </c>
      <c r="Q68" s="189" t="s">
        <v>631</v>
      </c>
      <c r="R68" s="189" t="s">
        <v>648</v>
      </c>
      <c r="S68" s="189" t="s">
        <v>649</v>
      </c>
      <c r="T68" s="189"/>
      <c r="U68" s="358" t="s">
        <v>3</v>
      </c>
      <c r="V68" s="77">
        <v>3</v>
      </c>
      <c r="W68" s="77">
        <v>2</v>
      </c>
      <c r="X68" s="77">
        <v>1</v>
      </c>
      <c r="Y68" s="77">
        <v>1</v>
      </c>
      <c r="Z68" s="77"/>
      <c r="AA68" s="77"/>
      <c r="AB68" s="289" t="s">
        <v>668</v>
      </c>
    </row>
    <row r="69" spans="1:28" ht="75.75" customHeight="1" x14ac:dyDescent="0.2">
      <c r="A69" s="360"/>
      <c r="B69" s="360"/>
      <c r="C69" s="372"/>
      <c r="D69" s="375"/>
      <c r="E69" s="360"/>
      <c r="F69" s="360"/>
      <c r="G69" s="360"/>
      <c r="H69" s="378"/>
      <c r="I69" s="378"/>
      <c r="J69" s="360"/>
      <c r="K69" s="360"/>
      <c r="L69" s="87">
        <v>19493517</v>
      </c>
      <c r="M69" s="132" t="s">
        <v>665</v>
      </c>
      <c r="N69" s="369"/>
      <c r="O69" s="366"/>
      <c r="P69" s="360"/>
      <c r="Q69" s="189" t="s">
        <v>650</v>
      </c>
      <c r="R69" s="189" t="s">
        <v>666</v>
      </c>
      <c r="S69" s="279" t="s">
        <v>667</v>
      </c>
      <c r="T69" s="189"/>
      <c r="U69" s="360"/>
      <c r="V69" s="197">
        <v>2</v>
      </c>
      <c r="W69" s="197">
        <v>0</v>
      </c>
      <c r="X69" s="197">
        <v>0</v>
      </c>
      <c r="Y69" s="197">
        <v>0</v>
      </c>
      <c r="Z69" s="197">
        <v>0</v>
      </c>
      <c r="AA69" s="197">
        <v>1</v>
      </c>
      <c r="AB69" s="349" t="s">
        <v>669</v>
      </c>
    </row>
    <row r="70" spans="1:28" ht="67.5" customHeight="1" x14ac:dyDescent="0.2">
      <c r="A70" s="126">
        <v>5</v>
      </c>
      <c r="B70" s="278" t="s">
        <v>406</v>
      </c>
      <c r="C70" s="132" t="s">
        <v>216</v>
      </c>
      <c r="D70" s="201" t="s">
        <v>109</v>
      </c>
      <c r="E70" s="130" t="s">
        <v>13</v>
      </c>
      <c r="F70" s="183">
        <v>2022</v>
      </c>
      <c r="G70" s="183">
        <v>2022</v>
      </c>
      <c r="H70" s="79">
        <v>80000000</v>
      </c>
      <c r="I70" s="79">
        <v>80000000</v>
      </c>
      <c r="J70" s="134"/>
      <c r="K70" s="185" t="s">
        <v>79</v>
      </c>
      <c r="L70" s="87">
        <v>72580960</v>
      </c>
      <c r="M70" s="132" t="s">
        <v>480</v>
      </c>
      <c r="N70" s="119">
        <f>+H70-L70</f>
        <v>7419040</v>
      </c>
      <c r="O70" s="81" t="s">
        <v>152</v>
      </c>
      <c r="P70" s="189" t="s">
        <v>178</v>
      </c>
      <c r="Q70" s="189" t="s">
        <v>361</v>
      </c>
      <c r="R70" s="189" t="s">
        <v>481</v>
      </c>
      <c r="S70" s="189" t="s">
        <v>482</v>
      </c>
      <c r="T70" s="189"/>
      <c r="U70" s="77" t="s">
        <v>3</v>
      </c>
      <c r="V70" s="77">
        <v>2</v>
      </c>
      <c r="W70" s="77">
        <v>2</v>
      </c>
      <c r="X70" s="77"/>
      <c r="Y70" s="77"/>
      <c r="Z70" s="77"/>
      <c r="AA70" s="77"/>
      <c r="AB70" s="299" t="s">
        <v>581</v>
      </c>
    </row>
    <row r="71" spans="1:28" ht="65.25" customHeight="1" x14ac:dyDescent="0.2">
      <c r="A71" s="126">
        <v>6</v>
      </c>
      <c r="B71" s="278" t="s">
        <v>407</v>
      </c>
      <c r="C71" s="132" t="s">
        <v>216</v>
      </c>
      <c r="D71" s="201" t="s">
        <v>109</v>
      </c>
      <c r="E71" s="183" t="s">
        <v>13</v>
      </c>
      <c r="F71" s="183">
        <v>2022</v>
      </c>
      <c r="G71" s="183">
        <v>2022</v>
      </c>
      <c r="H71" s="79">
        <v>20000000</v>
      </c>
      <c r="I71" s="79">
        <v>20000000</v>
      </c>
      <c r="J71" s="134"/>
      <c r="K71" s="185" t="s">
        <v>79</v>
      </c>
      <c r="L71" s="87"/>
      <c r="M71" s="132"/>
      <c r="N71" s="119"/>
      <c r="O71" s="81" t="s">
        <v>4</v>
      </c>
      <c r="P71" s="381" t="s">
        <v>205</v>
      </c>
      <c r="Q71" s="382"/>
      <c r="R71" s="382"/>
      <c r="S71" s="382"/>
      <c r="T71" s="383"/>
      <c r="U71" s="77" t="s">
        <v>3</v>
      </c>
      <c r="V71" s="77"/>
      <c r="W71" s="77"/>
      <c r="X71" s="77"/>
      <c r="Y71" s="77"/>
      <c r="Z71" s="77"/>
      <c r="AA71" s="77"/>
      <c r="AB71" s="131"/>
    </row>
    <row r="72" spans="1:28" ht="65.25" customHeight="1" x14ac:dyDescent="0.2">
      <c r="A72" s="126">
        <v>7</v>
      </c>
      <c r="B72" s="278" t="s">
        <v>408</v>
      </c>
      <c r="C72" s="132" t="s">
        <v>217</v>
      </c>
      <c r="D72" s="201" t="s">
        <v>109</v>
      </c>
      <c r="E72" s="183" t="s">
        <v>13</v>
      </c>
      <c r="F72" s="183">
        <v>2022</v>
      </c>
      <c r="G72" s="183">
        <v>2022</v>
      </c>
      <c r="H72" s="79">
        <v>80000000</v>
      </c>
      <c r="I72" s="79">
        <v>80000000</v>
      </c>
      <c r="J72" s="134"/>
      <c r="K72" s="189" t="s">
        <v>188</v>
      </c>
      <c r="L72" s="87">
        <v>70951223</v>
      </c>
      <c r="M72" s="132" t="s">
        <v>509</v>
      </c>
      <c r="N72" s="119">
        <f t="shared" ref="N72:N80" si="3">+H72-L72</f>
        <v>9048777</v>
      </c>
      <c r="O72" s="81" t="s">
        <v>152</v>
      </c>
      <c r="P72" s="189"/>
      <c r="Q72" s="189" t="s">
        <v>362</v>
      </c>
      <c r="R72" s="288" t="s">
        <v>510</v>
      </c>
      <c r="S72" s="189" t="s">
        <v>510</v>
      </c>
      <c r="T72" s="189"/>
      <c r="U72" s="77" t="s">
        <v>3</v>
      </c>
      <c r="V72" s="77">
        <v>1</v>
      </c>
      <c r="W72" s="77"/>
      <c r="X72" s="77"/>
      <c r="Y72" s="77"/>
      <c r="Z72" s="77"/>
      <c r="AA72" s="77"/>
      <c r="AB72" s="138" t="s">
        <v>572</v>
      </c>
    </row>
    <row r="73" spans="1:28" ht="66.75" customHeight="1" x14ac:dyDescent="0.2">
      <c r="A73" s="126">
        <v>8</v>
      </c>
      <c r="B73" s="278" t="s">
        <v>409</v>
      </c>
      <c r="C73" s="132" t="s">
        <v>218</v>
      </c>
      <c r="D73" s="201" t="s">
        <v>109</v>
      </c>
      <c r="E73" s="130" t="s">
        <v>13</v>
      </c>
      <c r="F73" s="183">
        <v>2022</v>
      </c>
      <c r="G73" s="183">
        <v>2022</v>
      </c>
      <c r="H73" s="79">
        <v>185575000</v>
      </c>
      <c r="I73" s="79">
        <v>185575000</v>
      </c>
      <c r="J73" s="134"/>
      <c r="K73" s="190" t="s">
        <v>200</v>
      </c>
      <c r="L73" s="87">
        <v>185315880</v>
      </c>
      <c r="M73" s="132" t="s">
        <v>511</v>
      </c>
      <c r="N73" s="119">
        <f t="shared" si="3"/>
        <v>259120</v>
      </c>
      <c r="O73" s="81" t="s">
        <v>0</v>
      </c>
      <c r="P73" s="189" t="s">
        <v>313</v>
      </c>
      <c r="Q73" s="189" t="s">
        <v>326</v>
      </c>
      <c r="R73" s="189" t="s">
        <v>512</v>
      </c>
      <c r="S73" s="288" t="s">
        <v>512</v>
      </c>
      <c r="T73" s="189"/>
      <c r="U73" s="77" t="s">
        <v>3</v>
      </c>
      <c r="V73" s="77">
        <v>1</v>
      </c>
      <c r="W73" s="77"/>
      <c r="X73" s="77"/>
      <c r="Y73" s="77"/>
      <c r="Z73" s="77"/>
      <c r="AA73" s="77"/>
      <c r="AB73" s="138" t="s">
        <v>639</v>
      </c>
    </row>
    <row r="74" spans="1:28" ht="69" customHeight="1" x14ac:dyDescent="0.2">
      <c r="A74" s="189">
        <v>9</v>
      </c>
      <c r="B74" s="278" t="s">
        <v>410</v>
      </c>
      <c r="C74" s="132" t="s">
        <v>219</v>
      </c>
      <c r="D74" s="201" t="s">
        <v>109</v>
      </c>
      <c r="E74" s="183" t="s">
        <v>13</v>
      </c>
      <c r="F74" s="183">
        <v>2022</v>
      </c>
      <c r="G74" s="183">
        <v>2022</v>
      </c>
      <c r="H74" s="79">
        <v>80000000</v>
      </c>
      <c r="I74" s="79">
        <v>80000000</v>
      </c>
      <c r="J74" s="134"/>
      <c r="K74" s="185" t="s">
        <v>220</v>
      </c>
      <c r="L74" s="87">
        <v>77870796</v>
      </c>
      <c r="M74" s="132" t="s">
        <v>513</v>
      </c>
      <c r="N74" s="119">
        <f t="shared" si="3"/>
        <v>2129204</v>
      </c>
      <c r="O74" s="81" t="s">
        <v>152</v>
      </c>
      <c r="P74" s="189"/>
      <c r="Q74" s="189" t="s">
        <v>342</v>
      </c>
      <c r="R74" s="288" t="s">
        <v>497</v>
      </c>
      <c r="S74" s="189" t="s">
        <v>497</v>
      </c>
      <c r="T74" s="189"/>
      <c r="U74" s="197" t="s">
        <v>3</v>
      </c>
      <c r="V74" s="197">
        <v>2</v>
      </c>
      <c r="W74" s="197"/>
      <c r="X74" s="197"/>
      <c r="Y74" s="197"/>
      <c r="Z74" s="197"/>
      <c r="AA74" s="197"/>
      <c r="AB74" s="138" t="s">
        <v>567</v>
      </c>
    </row>
    <row r="75" spans="1:28" ht="69" customHeight="1" x14ac:dyDescent="0.2">
      <c r="A75" s="189">
        <v>10</v>
      </c>
      <c r="B75" s="278" t="s">
        <v>411</v>
      </c>
      <c r="C75" s="132" t="s">
        <v>221</v>
      </c>
      <c r="D75" s="201" t="s">
        <v>109</v>
      </c>
      <c r="E75" s="183" t="s">
        <v>13</v>
      </c>
      <c r="F75" s="183">
        <v>2022</v>
      </c>
      <c r="G75" s="183">
        <v>2022</v>
      </c>
      <c r="H75" s="79">
        <v>80000000</v>
      </c>
      <c r="I75" s="79">
        <v>80000000</v>
      </c>
      <c r="J75" s="134"/>
      <c r="K75" s="185" t="s">
        <v>157</v>
      </c>
      <c r="L75" s="87">
        <v>80000000</v>
      </c>
      <c r="M75" s="132" t="s">
        <v>514</v>
      </c>
      <c r="N75" s="87">
        <f t="shared" si="3"/>
        <v>0</v>
      </c>
      <c r="O75" s="81" t="s">
        <v>152</v>
      </c>
      <c r="P75" s="189"/>
      <c r="Q75" s="189" t="s">
        <v>341</v>
      </c>
      <c r="R75" s="288" t="s">
        <v>497</v>
      </c>
      <c r="S75" s="189" t="s">
        <v>497</v>
      </c>
      <c r="T75" s="189"/>
      <c r="U75" s="197" t="s">
        <v>3</v>
      </c>
      <c r="V75" s="197">
        <v>1</v>
      </c>
      <c r="W75" s="197"/>
      <c r="X75" s="197"/>
      <c r="Y75" s="197"/>
      <c r="Z75" s="197"/>
      <c r="AA75" s="197"/>
      <c r="AB75" s="289" t="s">
        <v>574</v>
      </c>
    </row>
    <row r="76" spans="1:28" ht="83.25" customHeight="1" x14ac:dyDescent="0.2">
      <c r="A76" s="189">
        <v>11</v>
      </c>
      <c r="B76" s="278" t="s">
        <v>412</v>
      </c>
      <c r="C76" s="132" t="s">
        <v>222</v>
      </c>
      <c r="D76" s="201" t="s">
        <v>109</v>
      </c>
      <c r="E76" s="183" t="s">
        <v>13</v>
      </c>
      <c r="F76" s="183">
        <v>2022</v>
      </c>
      <c r="G76" s="183">
        <v>2022</v>
      </c>
      <c r="H76" s="79">
        <v>80000000</v>
      </c>
      <c r="I76" s="79">
        <v>80000000</v>
      </c>
      <c r="J76" s="134"/>
      <c r="K76" s="185" t="s">
        <v>252</v>
      </c>
      <c r="L76" s="87">
        <v>79994783</v>
      </c>
      <c r="M76" s="132" t="s">
        <v>515</v>
      </c>
      <c r="N76" s="87">
        <f t="shared" si="3"/>
        <v>5217</v>
      </c>
      <c r="O76" s="81" t="s">
        <v>152</v>
      </c>
      <c r="P76" s="189"/>
      <c r="Q76" s="189" t="s">
        <v>483</v>
      </c>
      <c r="R76" s="189" t="s">
        <v>539</v>
      </c>
      <c r="S76" s="189" t="s">
        <v>553</v>
      </c>
      <c r="T76" s="189"/>
      <c r="U76" s="197" t="s">
        <v>3</v>
      </c>
      <c r="V76" s="197">
        <v>0</v>
      </c>
      <c r="W76" s="197">
        <v>0</v>
      </c>
      <c r="X76" s="197">
        <v>0</v>
      </c>
      <c r="Y76" s="197">
        <v>2</v>
      </c>
      <c r="Z76" s="197"/>
      <c r="AA76" s="197"/>
      <c r="AB76" s="138" t="s">
        <v>573</v>
      </c>
    </row>
    <row r="77" spans="1:28" ht="69" customHeight="1" x14ac:dyDescent="0.2">
      <c r="A77" s="189">
        <v>12</v>
      </c>
      <c r="B77" s="278" t="s">
        <v>413</v>
      </c>
      <c r="C77" s="132" t="s">
        <v>223</v>
      </c>
      <c r="D77" s="201" t="s">
        <v>109</v>
      </c>
      <c r="E77" s="183" t="s">
        <v>13</v>
      </c>
      <c r="F77" s="183">
        <v>2022</v>
      </c>
      <c r="G77" s="183">
        <v>2022</v>
      </c>
      <c r="H77" s="79">
        <v>80000000</v>
      </c>
      <c r="I77" s="79">
        <v>80000000</v>
      </c>
      <c r="J77" s="134"/>
      <c r="K77" s="185" t="s">
        <v>224</v>
      </c>
      <c r="L77" s="87">
        <v>80000000</v>
      </c>
      <c r="M77" s="132" t="s">
        <v>516</v>
      </c>
      <c r="N77" s="87">
        <f t="shared" si="3"/>
        <v>0</v>
      </c>
      <c r="O77" s="81" t="s">
        <v>152</v>
      </c>
      <c r="P77" s="189"/>
      <c r="Q77" s="189" t="s">
        <v>225</v>
      </c>
      <c r="R77" s="288" t="s">
        <v>496</v>
      </c>
      <c r="S77" s="189" t="s">
        <v>496</v>
      </c>
      <c r="T77" s="189"/>
      <c r="U77" s="197" t="s">
        <v>3</v>
      </c>
      <c r="V77" s="197">
        <v>2</v>
      </c>
      <c r="W77" s="197"/>
      <c r="X77" s="197"/>
      <c r="Y77" s="197"/>
      <c r="Z77" s="197"/>
      <c r="AA77" s="197"/>
      <c r="AB77" s="138" t="s">
        <v>576</v>
      </c>
    </row>
    <row r="78" spans="1:28" ht="69" customHeight="1" x14ac:dyDescent="0.2">
      <c r="A78" s="189">
        <v>13</v>
      </c>
      <c r="B78" s="278" t="s">
        <v>414</v>
      </c>
      <c r="C78" s="132" t="s">
        <v>226</v>
      </c>
      <c r="D78" s="201" t="s">
        <v>109</v>
      </c>
      <c r="E78" s="183" t="s">
        <v>13</v>
      </c>
      <c r="F78" s="183">
        <v>2022</v>
      </c>
      <c r="G78" s="183">
        <v>2022</v>
      </c>
      <c r="H78" s="79">
        <v>80000000</v>
      </c>
      <c r="I78" s="79">
        <v>80000000</v>
      </c>
      <c r="J78" s="134"/>
      <c r="K78" s="185" t="s">
        <v>227</v>
      </c>
      <c r="L78" s="87">
        <v>79986382</v>
      </c>
      <c r="M78" s="132" t="s">
        <v>516</v>
      </c>
      <c r="N78" s="119">
        <f t="shared" si="3"/>
        <v>13618</v>
      </c>
      <c r="O78" s="81" t="s">
        <v>152</v>
      </c>
      <c r="P78" s="189"/>
      <c r="Q78" s="189" t="s">
        <v>327</v>
      </c>
      <c r="R78" s="189" t="s">
        <v>362</v>
      </c>
      <c r="S78" s="189" t="s">
        <v>363</v>
      </c>
      <c r="T78" s="189"/>
      <c r="U78" s="197" t="s">
        <v>3</v>
      </c>
      <c r="V78" s="197">
        <v>0</v>
      </c>
      <c r="W78" s="197">
        <v>1</v>
      </c>
      <c r="X78" s="197"/>
      <c r="Y78" s="197"/>
      <c r="Z78" s="197"/>
      <c r="AA78" s="197"/>
      <c r="AB78" s="138" t="s">
        <v>568</v>
      </c>
    </row>
    <row r="79" spans="1:28" ht="69" customHeight="1" x14ac:dyDescent="0.2">
      <c r="A79" s="189">
        <v>14</v>
      </c>
      <c r="B79" s="278" t="s">
        <v>415</v>
      </c>
      <c r="C79" s="132" t="s">
        <v>228</v>
      </c>
      <c r="D79" s="201" t="s">
        <v>140</v>
      </c>
      <c r="E79" s="183" t="s">
        <v>13</v>
      </c>
      <c r="F79" s="183">
        <v>2022</v>
      </c>
      <c r="G79" s="183">
        <v>2022</v>
      </c>
      <c r="H79" s="79">
        <v>60000000</v>
      </c>
      <c r="I79" s="79">
        <v>60000000</v>
      </c>
      <c r="J79" s="134"/>
      <c r="K79" s="185" t="s">
        <v>229</v>
      </c>
      <c r="L79" s="87">
        <v>59984750</v>
      </c>
      <c r="M79" s="132" t="s">
        <v>345</v>
      </c>
      <c r="N79" s="119">
        <f t="shared" si="3"/>
        <v>15250</v>
      </c>
      <c r="O79" s="81" t="s">
        <v>152</v>
      </c>
      <c r="P79" s="189"/>
      <c r="Q79" s="189" t="s">
        <v>230</v>
      </c>
      <c r="R79" s="189" t="s">
        <v>343</v>
      </c>
      <c r="S79" s="189" t="s">
        <v>346</v>
      </c>
      <c r="T79" s="189"/>
      <c r="U79" s="197" t="s">
        <v>3</v>
      </c>
      <c r="V79" s="197">
        <v>0</v>
      </c>
      <c r="W79" s="197">
        <v>1</v>
      </c>
      <c r="X79" s="197"/>
      <c r="Y79" s="197"/>
      <c r="Z79" s="197"/>
      <c r="AA79" s="197"/>
      <c r="AB79" s="138" t="s">
        <v>577</v>
      </c>
    </row>
    <row r="80" spans="1:28" ht="69" customHeight="1" x14ac:dyDescent="0.2">
      <c r="A80" s="189">
        <v>15</v>
      </c>
      <c r="B80" s="278" t="s">
        <v>416</v>
      </c>
      <c r="C80" s="132" t="s">
        <v>231</v>
      </c>
      <c r="D80" s="201" t="s">
        <v>140</v>
      </c>
      <c r="E80" s="183" t="s">
        <v>13</v>
      </c>
      <c r="F80" s="183">
        <v>2022</v>
      </c>
      <c r="G80" s="183">
        <v>2022</v>
      </c>
      <c r="H80" s="79">
        <v>60000000</v>
      </c>
      <c r="I80" s="79">
        <v>60000000</v>
      </c>
      <c r="J80" s="134"/>
      <c r="K80" s="185" t="s">
        <v>232</v>
      </c>
      <c r="L80" s="87">
        <v>59286367</v>
      </c>
      <c r="M80" s="132" t="s">
        <v>234</v>
      </c>
      <c r="N80" s="119">
        <f t="shared" si="3"/>
        <v>713633</v>
      </c>
      <c r="O80" s="81" t="s">
        <v>152</v>
      </c>
      <c r="P80" s="189"/>
      <c r="Q80" s="189" t="s">
        <v>214</v>
      </c>
      <c r="R80" s="189" t="s">
        <v>233</v>
      </c>
      <c r="S80" s="189" t="s">
        <v>233</v>
      </c>
      <c r="T80" s="189"/>
      <c r="U80" s="197" t="s">
        <v>3</v>
      </c>
      <c r="V80" s="197">
        <v>1</v>
      </c>
      <c r="W80" s="197"/>
      <c r="X80" s="197"/>
      <c r="Y80" s="197"/>
      <c r="Z80" s="197"/>
      <c r="AA80" s="197"/>
      <c r="AB80" s="138" t="s">
        <v>568</v>
      </c>
    </row>
    <row r="81" spans="1:28" ht="69" customHeight="1" x14ac:dyDescent="0.2">
      <c r="A81" s="189">
        <v>16</v>
      </c>
      <c r="B81" s="278" t="s">
        <v>417</v>
      </c>
      <c r="C81" s="132" t="s">
        <v>235</v>
      </c>
      <c r="D81" s="201" t="s">
        <v>140</v>
      </c>
      <c r="E81" s="183" t="s">
        <v>13</v>
      </c>
      <c r="F81" s="183">
        <v>2022</v>
      </c>
      <c r="G81" s="183">
        <v>2022</v>
      </c>
      <c r="H81" s="79">
        <v>60000000</v>
      </c>
      <c r="I81" s="79">
        <v>60000000</v>
      </c>
      <c r="J81" s="134"/>
      <c r="K81" s="185" t="s">
        <v>163</v>
      </c>
      <c r="L81" s="87"/>
      <c r="M81" s="132"/>
      <c r="N81" s="134"/>
      <c r="O81" s="81" t="s">
        <v>152</v>
      </c>
      <c r="P81" s="189"/>
      <c r="Q81" s="189" t="s">
        <v>630</v>
      </c>
      <c r="R81" s="189"/>
      <c r="S81" s="189" t="s">
        <v>689</v>
      </c>
      <c r="T81" s="189"/>
      <c r="U81" s="197" t="s">
        <v>3</v>
      </c>
      <c r="V81" s="197">
        <v>0</v>
      </c>
      <c r="W81" s="197">
        <v>0</v>
      </c>
      <c r="X81" s="197">
        <v>0</v>
      </c>
      <c r="Y81" s="197">
        <v>1</v>
      </c>
      <c r="Z81" s="197"/>
      <c r="AA81" s="197"/>
      <c r="AB81" s="181" t="s">
        <v>690</v>
      </c>
    </row>
    <row r="82" spans="1:28" ht="69" customHeight="1" x14ac:dyDescent="0.2">
      <c r="A82" s="189">
        <v>17</v>
      </c>
      <c r="B82" s="278" t="s">
        <v>418</v>
      </c>
      <c r="C82" s="132" t="s">
        <v>236</v>
      </c>
      <c r="D82" s="201" t="s">
        <v>140</v>
      </c>
      <c r="E82" s="183" t="s">
        <v>13</v>
      </c>
      <c r="F82" s="183">
        <v>2022</v>
      </c>
      <c r="G82" s="183">
        <v>2022</v>
      </c>
      <c r="H82" s="79">
        <v>60000000</v>
      </c>
      <c r="I82" s="79">
        <v>60000000</v>
      </c>
      <c r="J82" s="134"/>
      <c r="K82" s="185" t="s">
        <v>237</v>
      </c>
      <c r="L82" s="87">
        <v>59896063</v>
      </c>
      <c r="M82" s="132" t="s">
        <v>328</v>
      </c>
      <c r="N82" s="119">
        <f t="shared" ref="N82:N90" si="4">+H82-L82</f>
        <v>103937</v>
      </c>
      <c r="O82" s="81" t="s">
        <v>152</v>
      </c>
      <c r="P82" s="189"/>
      <c r="Q82" s="189" t="s">
        <v>238</v>
      </c>
      <c r="R82" s="231" t="s">
        <v>313</v>
      </c>
      <c r="S82" s="189" t="s">
        <v>313</v>
      </c>
      <c r="T82" s="189"/>
      <c r="U82" s="197" t="s">
        <v>3</v>
      </c>
      <c r="V82" s="197">
        <v>1</v>
      </c>
      <c r="W82" s="197"/>
      <c r="X82" s="197"/>
      <c r="Y82" s="197"/>
      <c r="Z82" s="197"/>
      <c r="AA82" s="197"/>
      <c r="AB82" s="138" t="s">
        <v>568</v>
      </c>
    </row>
    <row r="83" spans="1:28" ht="69" customHeight="1" x14ac:dyDescent="0.2">
      <c r="A83" s="189">
        <v>18</v>
      </c>
      <c r="B83" s="278" t="s">
        <v>419</v>
      </c>
      <c r="C83" s="132" t="s">
        <v>239</v>
      </c>
      <c r="D83" s="201" t="s">
        <v>140</v>
      </c>
      <c r="E83" s="183" t="s">
        <v>13</v>
      </c>
      <c r="F83" s="183">
        <v>2022</v>
      </c>
      <c r="G83" s="183">
        <v>2022</v>
      </c>
      <c r="H83" s="79">
        <v>60000000</v>
      </c>
      <c r="I83" s="79">
        <v>60000000</v>
      </c>
      <c r="J83" s="134"/>
      <c r="K83" s="185" t="s">
        <v>240</v>
      </c>
      <c r="L83" s="87">
        <v>58922693</v>
      </c>
      <c r="M83" s="132" t="s">
        <v>328</v>
      </c>
      <c r="N83" s="119">
        <f t="shared" si="4"/>
        <v>1077307</v>
      </c>
      <c r="O83" s="81" t="s">
        <v>152</v>
      </c>
      <c r="P83" s="189"/>
      <c r="Q83" s="189" t="s">
        <v>192</v>
      </c>
      <c r="R83" s="189" t="s">
        <v>317</v>
      </c>
      <c r="S83" s="189" t="s">
        <v>329</v>
      </c>
      <c r="T83" s="189"/>
      <c r="U83" s="197" t="s">
        <v>3</v>
      </c>
      <c r="V83" s="197">
        <v>0</v>
      </c>
      <c r="W83" s="197">
        <v>1</v>
      </c>
      <c r="X83" s="197"/>
      <c r="Y83" s="197"/>
      <c r="Z83" s="197"/>
      <c r="AA83" s="197"/>
      <c r="AB83" s="138" t="s">
        <v>568</v>
      </c>
    </row>
    <row r="84" spans="1:28" ht="102.75" customHeight="1" x14ac:dyDescent="0.2">
      <c r="A84" s="189">
        <v>19</v>
      </c>
      <c r="B84" s="278" t="s">
        <v>420</v>
      </c>
      <c r="C84" s="132" t="s">
        <v>242</v>
      </c>
      <c r="D84" s="201" t="s">
        <v>140</v>
      </c>
      <c r="E84" s="183" t="s">
        <v>13</v>
      </c>
      <c r="F84" s="183">
        <v>2022</v>
      </c>
      <c r="G84" s="183">
        <v>2022</v>
      </c>
      <c r="H84" s="79">
        <v>60000000</v>
      </c>
      <c r="I84" s="79">
        <v>60000000</v>
      </c>
      <c r="J84" s="134"/>
      <c r="K84" s="185" t="s">
        <v>184</v>
      </c>
      <c r="L84" s="79">
        <v>60000000</v>
      </c>
      <c r="M84" s="132" t="s">
        <v>544</v>
      </c>
      <c r="N84" s="119">
        <f t="shared" si="4"/>
        <v>0</v>
      </c>
      <c r="O84" s="81" t="s">
        <v>152</v>
      </c>
      <c r="P84" s="189"/>
      <c r="Q84" s="189" t="s">
        <v>545</v>
      </c>
      <c r="R84" s="189" t="s">
        <v>542</v>
      </c>
      <c r="S84" s="189" t="s">
        <v>546</v>
      </c>
      <c r="T84" s="189"/>
      <c r="U84" s="197" t="s">
        <v>3</v>
      </c>
      <c r="V84" s="197">
        <v>0</v>
      </c>
      <c r="W84" s="197">
        <v>0</v>
      </c>
      <c r="X84" s="197">
        <v>1</v>
      </c>
      <c r="Y84" s="197">
        <v>0</v>
      </c>
      <c r="Z84" s="197">
        <v>0</v>
      </c>
      <c r="AA84" s="197">
        <v>1</v>
      </c>
      <c r="AB84" s="138" t="s">
        <v>570</v>
      </c>
    </row>
    <row r="85" spans="1:28" ht="69" customHeight="1" x14ac:dyDescent="0.2">
      <c r="A85" s="189">
        <v>20</v>
      </c>
      <c r="B85" s="278" t="s">
        <v>421</v>
      </c>
      <c r="C85" s="132" t="s">
        <v>243</v>
      </c>
      <c r="D85" s="201" t="s">
        <v>140</v>
      </c>
      <c r="E85" s="183" t="s">
        <v>13</v>
      </c>
      <c r="F85" s="183">
        <v>2022</v>
      </c>
      <c r="G85" s="183">
        <v>2022</v>
      </c>
      <c r="H85" s="79">
        <v>60000000</v>
      </c>
      <c r="I85" s="79">
        <v>60000000</v>
      </c>
      <c r="J85" s="134"/>
      <c r="K85" s="185" t="s">
        <v>244</v>
      </c>
      <c r="L85" s="87">
        <v>57876568</v>
      </c>
      <c r="M85" s="132" t="s">
        <v>366</v>
      </c>
      <c r="N85" s="87">
        <f t="shared" si="4"/>
        <v>2123432</v>
      </c>
      <c r="O85" s="81" t="s">
        <v>152</v>
      </c>
      <c r="P85" s="189" t="s">
        <v>651</v>
      </c>
      <c r="Q85" s="189" t="s">
        <v>651</v>
      </c>
      <c r="R85" s="189" t="s">
        <v>657</v>
      </c>
      <c r="S85" s="348" t="s">
        <v>657</v>
      </c>
      <c r="T85" s="189"/>
      <c r="U85" s="197" t="s">
        <v>3</v>
      </c>
      <c r="V85" s="197">
        <v>1</v>
      </c>
      <c r="W85" s="197"/>
      <c r="X85" s="197"/>
      <c r="Y85" s="197"/>
      <c r="Z85" s="197"/>
      <c r="AA85" s="197"/>
      <c r="AB85" s="335" t="s">
        <v>662</v>
      </c>
    </row>
    <row r="86" spans="1:28" ht="69" customHeight="1" x14ac:dyDescent="0.2">
      <c r="A86" s="189">
        <v>21</v>
      </c>
      <c r="B86" s="278" t="s">
        <v>422</v>
      </c>
      <c r="C86" s="132" t="s">
        <v>245</v>
      </c>
      <c r="D86" s="201" t="s">
        <v>140</v>
      </c>
      <c r="E86" s="183" t="s">
        <v>13</v>
      </c>
      <c r="F86" s="183">
        <v>2022</v>
      </c>
      <c r="G86" s="183">
        <v>2022</v>
      </c>
      <c r="H86" s="79">
        <v>60000000</v>
      </c>
      <c r="I86" s="79">
        <v>60000000</v>
      </c>
      <c r="J86" s="134"/>
      <c r="K86" s="185" t="s">
        <v>159</v>
      </c>
      <c r="L86" s="87">
        <v>60000000</v>
      </c>
      <c r="M86" s="132" t="s">
        <v>366</v>
      </c>
      <c r="N86" s="119">
        <f t="shared" si="4"/>
        <v>0</v>
      </c>
      <c r="O86" s="81" t="s">
        <v>152</v>
      </c>
      <c r="P86" s="189"/>
      <c r="Q86" s="189" t="s">
        <v>365</v>
      </c>
      <c r="R86" s="189" t="s">
        <v>357</v>
      </c>
      <c r="S86" s="189" t="s">
        <v>364</v>
      </c>
      <c r="T86" s="189"/>
      <c r="U86" s="197" t="s">
        <v>3</v>
      </c>
      <c r="V86" s="197">
        <v>2</v>
      </c>
      <c r="W86" s="197">
        <v>1</v>
      </c>
      <c r="X86" s="197"/>
      <c r="Y86" s="197"/>
      <c r="Z86" s="197"/>
      <c r="AA86" s="197"/>
      <c r="AB86" s="138" t="s">
        <v>568</v>
      </c>
    </row>
    <row r="87" spans="1:28" ht="69" customHeight="1" x14ac:dyDescent="0.2">
      <c r="A87" s="189">
        <v>22</v>
      </c>
      <c r="B87" s="278" t="s">
        <v>423</v>
      </c>
      <c r="C87" s="132" t="s">
        <v>246</v>
      </c>
      <c r="D87" s="201" t="s">
        <v>140</v>
      </c>
      <c r="E87" s="183" t="s">
        <v>13</v>
      </c>
      <c r="F87" s="183">
        <v>2022</v>
      </c>
      <c r="G87" s="183">
        <v>2022</v>
      </c>
      <c r="H87" s="79">
        <v>60000000</v>
      </c>
      <c r="I87" s="79">
        <v>60000000</v>
      </c>
      <c r="J87" s="134"/>
      <c r="K87" s="185" t="s">
        <v>186</v>
      </c>
      <c r="L87" s="87">
        <v>59731253</v>
      </c>
      <c r="M87" s="132" t="s">
        <v>548</v>
      </c>
      <c r="N87" s="87">
        <f t="shared" si="4"/>
        <v>268747</v>
      </c>
      <c r="O87" s="81" t="s">
        <v>152</v>
      </c>
      <c r="P87" s="189"/>
      <c r="Q87" s="189" t="s">
        <v>517</v>
      </c>
      <c r="R87" s="189" t="s">
        <v>554</v>
      </c>
      <c r="S87" s="298" t="s">
        <v>554</v>
      </c>
      <c r="T87" s="189"/>
      <c r="U87" s="197" t="s">
        <v>3</v>
      </c>
      <c r="V87" s="197">
        <v>1</v>
      </c>
      <c r="W87" s="197"/>
      <c r="X87" s="197"/>
      <c r="Y87" s="197"/>
      <c r="Z87" s="197"/>
      <c r="AA87" s="197"/>
      <c r="AB87" s="138" t="s">
        <v>567</v>
      </c>
    </row>
    <row r="88" spans="1:28" ht="78.75" customHeight="1" x14ac:dyDescent="0.2">
      <c r="A88" s="189">
        <v>23</v>
      </c>
      <c r="B88" s="278" t="s">
        <v>424</v>
      </c>
      <c r="C88" s="132" t="s">
        <v>247</v>
      </c>
      <c r="D88" s="201" t="s">
        <v>140</v>
      </c>
      <c r="E88" s="183" t="s">
        <v>13</v>
      </c>
      <c r="F88" s="183">
        <v>2022</v>
      </c>
      <c r="G88" s="183">
        <v>2022</v>
      </c>
      <c r="H88" s="79">
        <v>60000000</v>
      </c>
      <c r="I88" s="79">
        <v>60000000</v>
      </c>
      <c r="J88" s="134"/>
      <c r="K88" s="185" t="s">
        <v>248</v>
      </c>
      <c r="L88" s="87">
        <v>59990675</v>
      </c>
      <c r="M88" s="132" t="s">
        <v>518</v>
      </c>
      <c r="N88" s="119">
        <f t="shared" si="4"/>
        <v>9325</v>
      </c>
      <c r="O88" s="81" t="s">
        <v>152</v>
      </c>
      <c r="P88" s="189"/>
      <c r="Q88" s="189" t="s">
        <v>484</v>
      </c>
      <c r="R88" s="189" t="s">
        <v>497</v>
      </c>
      <c r="S88" s="189" t="s">
        <v>519</v>
      </c>
      <c r="T88" s="189"/>
      <c r="U88" s="197" t="s">
        <v>3</v>
      </c>
      <c r="V88" s="197">
        <v>0</v>
      </c>
      <c r="W88" s="197">
        <v>0</v>
      </c>
      <c r="X88" s="197">
        <v>0</v>
      </c>
      <c r="Y88" s="197">
        <v>0</v>
      </c>
      <c r="Z88" s="197">
        <v>1</v>
      </c>
      <c r="AA88" s="197"/>
      <c r="AB88" s="138" t="s">
        <v>567</v>
      </c>
    </row>
    <row r="89" spans="1:28" ht="102" customHeight="1" x14ac:dyDescent="0.2">
      <c r="A89" s="189">
        <v>24</v>
      </c>
      <c r="B89" s="278" t="s">
        <v>425</v>
      </c>
      <c r="C89" s="132" t="s">
        <v>249</v>
      </c>
      <c r="D89" s="201" t="s">
        <v>109</v>
      </c>
      <c r="E89" s="183" t="s">
        <v>13</v>
      </c>
      <c r="F89" s="183">
        <v>2022</v>
      </c>
      <c r="G89" s="183">
        <v>2022</v>
      </c>
      <c r="H89" s="79">
        <v>60000000</v>
      </c>
      <c r="I89" s="79">
        <v>60000000</v>
      </c>
      <c r="J89" s="134"/>
      <c r="K89" s="185" t="s">
        <v>250</v>
      </c>
      <c r="L89" s="87">
        <v>60000000</v>
      </c>
      <c r="M89" s="132" t="s">
        <v>520</v>
      </c>
      <c r="N89" s="119">
        <f t="shared" si="4"/>
        <v>0</v>
      </c>
      <c r="O89" s="81" t="s">
        <v>152</v>
      </c>
      <c r="P89" s="189"/>
      <c r="Q89" s="189" t="s">
        <v>367</v>
      </c>
      <c r="R89" s="189" t="s">
        <v>497</v>
      </c>
      <c r="S89" s="189" t="s">
        <v>497</v>
      </c>
      <c r="T89" s="189"/>
      <c r="U89" s="197" t="s">
        <v>3</v>
      </c>
      <c r="V89" s="197">
        <v>2</v>
      </c>
      <c r="W89" s="197"/>
      <c r="X89" s="197"/>
      <c r="Y89" s="197"/>
      <c r="Z89" s="197"/>
      <c r="AA89" s="197"/>
      <c r="AB89" s="138" t="s">
        <v>575</v>
      </c>
    </row>
    <row r="90" spans="1:28" ht="96" customHeight="1" x14ac:dyDescent="0.2">
      <c r="A90" s="189">
        <v>25</v>
      </c>
      <c r="B90" s="278" t="s">
        <v>426</v>
      </c>
      <c r="C90" s="132" t="s">
        <v>251</v>
      </c>
      <c r="D90" s="201" t="s">
        <v>140</v>
      </c>
      <c r="E90" s="183" t="s">
        <v>13</v>
      </c>
      <c r="F90" s="183">
        <v>2022</v>
      </c>
      <c r="G90" s="183">
        <v>2022</v>
      </c>
      <c r="H90" s="79">
        <v>60000000</v>
      </c>
      <c r="I90" s="79">
        <v>60000000</v>
      </c>
      <c r="J90" s="134"/>
      <c r="K90" s="185" t="s">
        <v>252</v>
      </c>
      <c r="L90" s="87">
        <v>60291553</v>
      </c>
      <c r="M90" s="132" t="s">
        <v>480</v>
      </c>
      <c r="N90" s="119">
        <f t="shared" si="4"/>
        <v>-291553</v>
      </c>
      <c r="O90" s="81" t="s">
        <v>152</v>
      </c>
      <c r="P90" s="189"/>
      <c r="Q90" s="189" t="s">
        <v>692</v>
      </c>
      <c r="R90" s="189" t="s">
        <v>691</v>
      </c>
      <c r="S90" s="189" t="s">
        <v>693</v>
      </c>
      <c r="T90" s="189"/>
      <c r="U90" s="197" t="s">
        <v>3</v>
      </c>
      <c r="V90" s="197">
        <v>0</v>
      </c>
      <c r="W90" s="197">
        <v>0</v>
      </c>
      <c r="X90" s="197">
        <v>2</v>
      </c>
      <c r="Y90" s="197">
        <v>1</v>
      </c>
      <c r="Z90" s="197"/>
      <c r="AA90" s="197"/>
      <c r="AB90" s="138" t="s">
        <v>694</v>
      </c>
    </row>
    <row r="91" spans="1:28" ht="71.25" customHeight="1" x14ac:dyDescent="0.2">
      <c r="A91" s="379">
        <v>26</v>
      </c>
      <c r="B91" s="358" t="s">
        <v>427</v>
      </c>
      <c r="C91" s="370" t="s">
        <v>253</v>
      </c>
      <c r="D91" s="380" t="s">
        <v>109</v>
      </c>
      <c r="E91" s="379" t="s">
        <v>13</v>
      </c>
      <c r="F91" s="379">
        <v>2022</v>
      </c>
      <c r="G91" s="379">
        <v>2022</v>
      </c>
      <c r="H91" s="376">
        <v>150000000</v>
      </c>
      <c r="I91" s="376">
        <v>150000000</v>
      </c>
      <c r="J91" s="358"/>
      <c r="K91" s="358" t="s">
        <v>252</v>
      </c>
      <c r="L91" s="87">
        <v>83712046</v>
      </c>
      <c r="M91" s="132" t="s">
        <v>521</v>
      </c>
      <c r="N91" s="367">
        <f>+H91-L91-L92</f>
        <v>2807954</v>
      </c>
      <c r="O91" s="364" t="s">
        <v>0</v>
      </c>
      <c r="P91" s="358"/>
      <c r="Q91" s="189" t="s">
        <v>486</v>
      </c>
      <c r="R91" s="189" t="s">
        <v>555</v>
      </c>
      <c r="S91" s="273" t="s">
        <v>556</v>
      </c>
      <c r="T91" s="189"/>
      <c r="U91" s="358" t="s">
        <v>3</v>
      </c>
      <c r="V91" s="197">
        <v>0</v>
      </c>
      <c r="W91" s="197">
        <v>3</v>
      </c>
      <c r="X91" s="197"/>
      <c r="Y91" s="197"/>
      <c r="Z91" s="197"/>
      <c r="AA91" s="197"/>
      <c r="AB91" s="181" t="s">
        <v>568</v>
      </c>
    </row>
    <row r="92" spans="1:28" ht="42" customHeight="1" x14ac:dyDescent="0.2">
      <c r="A92" s="379"/>
      <c r="B92" s="360"/>
      <c r="C92" s="372"/>
      <c r="D92" s="380"/>
      <c r="E92" s="379"/>
      <c r="F92" s="379"/>
      <c r="G92" s="379"/>
      <c r="H92" s="378"/>
      <c r="I92" s="378"/>
      <c r="J92" s="360"/>
      <c r="K92" s="360"/>
      <c r="L92" s="87">
        <v>63480000</v>
      </c>
      <c r="M92" s="132" t="s">
        <v>485</v>
      </c>
      <c r="N92" s="360"/>
      <c r="O92" s="366"/>
      <c r="P92" s="360"/>
      <c r="Q92" s="231" t="s">
        <v>254</v>
      </c>
      <c r="R92" s="279" t="s">
        <v>318</v>
      </c>
      <c r="S92" s="231" t="s">
        <v>318</v>
      </c>
      <c r="T92" s="231"/>
      <c r="U92" s="360"/>
      <c r="V92" s="230">
        <v>1</v>
      </c>
      <c r="W92" s="230"/>
      <c r="X92" s="230"/>
      <c r="Y92" s="230"/>
      <c r="Z92" s="230"/>
      <c r="AA92" s="230"/>
      <c r="AB92" s="272" t="s">
        <v>568</v>
      </c>
    </row>
    <row r="93" spans="1:28" ht="36.75" customHeight="1" x14ac:dyDescent="0.2">
      <c r="A93" s="381" t="s">
        <v>255</v>
      </c>
      <c r="B93" s="382"/>
      <c r="C93" s="382"/>
      <c r="D93" s="382"/>
      <c r="E93" s="382"/>
      <c r="F93" s="382"/>
      <c r="G93" s="383"/>
      <c r="H93" s="80">
        <f>SUM(H65:H92)</f>
        <v>3669412600</v>
      </c>
      <c r="I93" s="80">
        <f>SUM(I65:I92)</f>
        <v>3253575000</v>
      </c>
      <c r="J93" s="134"/>
      <c r="K93" s="134"/>
      <c r="L93" s="80">
        <f>SUM(L65:L92)</f>
        <v>3074706335</v>
      </c>
      <c r="M93" s="132"/>
      <c r="N93" s="80">
        <f>SUM(N65:N92)</f>
        <v>514706265</v>
      </c>
      <c r="O93" s="81"/>
      <c r="P93" s="189"/>
      <c r="Q93" s="189"/>
      <c r="R93" s="189"/>
      <c r="S93" s="189"/>
      <c r="T93" s="189"/>
      <c r="U93" s="126"/>
      <c r="V93" s="80">
        <f t="shared" ref="V93:AA93" si="5">SUM(V65:V92)</f>
        <v>28</v>
      </c>
      <c r="W93" s="80">
        <f t="shared" si="5"/>
        <v>18</v>
      </c>
      <c r="X93" s="80">
        <f t="shared" si="5"/>
        <v>4</v>
      </c>
      <c r="Y93" s="80">
        <f t="shared" si="5"/>
        <v>5</v>
      </c>
      <c r="Z93" s="80">
        <f t="shared" si="5"/>
        <v>1</v>
      </c>
      <c r="AA93" s="80">
        <f t="shared" si="5"/>
        <v>2</v>
      </c>
      <c r="AB93" s="131"/>
    </row>
    <row r="94" spans="1:28" ht="33.75" customHeight="1" x14ac:dyDescent="0.2">
      <c r="A94" s="384" t="s">
        <v>256</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row>
    <row r="95" spans="1:28" ht="76.5" customHeight="1" x14ac:dyDescent="0.2">
      <c r="A95" s="126">
        <v>1</v>
      </c>
      <c r="B95" s="278" t="s">
        <v>428</v>
      </c>
      <c r="C95" s="132" t="s">
        <v>257</v>
      </c>
      <c r="D95" s="201" t="s">
        <v>109</v>
      </c>
      <c r="E95" s="183" t="s">
        <v>13</v>
      </c>
      <c r="F95" s="183">
        <v>2022</v>
      </c>
      <c r="G95" s="183">
        <v>2022</v>
      </c>
      <c r="H95" s="79">
        <v>350000000</v>
      </c>
      <c r="I95" s="79">
        <v>350000000</v>
      </c>
      <c r="J95" s="134"/>
      <c r="K95" s="185" t="s">
        <v>252</v>
      </c>
      <c r="L95" s="87">
        <v>343224153</v>
      </c>
      <c r="M95" s="132" t="s">
        <v>77</v>
      </c>
      <c r="N95" s="119">
        <f>+H95-L95</f>
        <v>6775847</v>
      </c>
      <c r="O95" s="81" t="s">
        <v>0</v>
      </c>
      <c r="P95" s="189"/>
      <c r="Q95" s="189" t="s">
        <v>258</v>
      </c>
      <c r="R95" s="189" t="s">
        <v>119</v>
      </c>
      <c r="S95" s="189" t="s">
        <v>119</v>
      </c>
      <c r="T95" s="189"/>
      <c r="U95" s="197" t="s">
        <v>3</v>
      </c>
      <c r="V95" s="157">
        <v>1</v>
      </c>
      <c r="W95" s="157"/>
      <c r="X95" s="157"/>
      <c r="Y95" s="157"/>
      <c r="Z95" s="157"/>
      <c r="AA95" s="157"/>
      <c r="AB95" s="181" t="s">
        <v>572</v>
      </c>
    </row>
    <row r="96" spans="1:28" ht="71.25" x14ac:dyDescent="0.2">
      <c r="A96" s="126">
        <v>2</v>
      </c>
      <c r="B96" s="278" t="s">
        <v>429</v>
      </c>
      <c r="C96" s="132" t="s">
        <v>259</v>
      </c>
      <c r="D96" s="201" t="s">
        <v>140</v>
      </c>
      <c r="E96" s="183" t="s">
        <v>13</v>
      </c>
      <c r="F96" s="183">
        <v>2022</v>
      </c>
      <c r="G96" s="183">
        <v>2022</v>
      </c>
      <c r="H96" s="79">
        <v>500000000</v>
      </c>
      <c r="I96" s="79">
        <v>500000000</v>
      </c>
      <c r="J96" s="134"/>
      <c r="K96" s="190" t="s">
        <v>200</v>
      </c>
      <c r="L96" s="87">
        <v>500000000</v>
      </c>
      <c r="M96" s="132" t="s">
        <v>578</v>
      </c>
      <c r="N96" s="119">
        <f>+H96-L96</f>
        <v>0</v>
      </c>
      <c r="O96" s="81" t="s">
        <v>17</v>
      </c>
      <c r="P96" s="189"/>
      <c r="Q96" s="189"/>
      <c r="R96" s="189"/>
      <c r="S96" s="189"/>
      <c r="T96" s="189"/>
      <c r="U96" s="77" t="s">
        <v>3</v>
      </c>
      <c r="V96" s="77"/>
      <c r="W96" s="77"/>
      <c r="X96" s="77"/>
      <c r="Y96" s="77"/>
      <c r="Z96" s="77"/>
      <c r="AA96" s="77"/>
      <c r="AB96" s="156" t="s">
        <v>568</v>
      </c>
    </row>
    <row r="97" spans="1:28" ht="79.5" customHeight="1" x14ac:dyDescent="0.2">
      <c r="A97" s="126">
        <v>3</v>
      </c>
      <c r="B97" s="278" t="s">
        <v>430</v>
      </c>
      <c r="C97" s="132" t="s">
        <v>260</v>
      </c>
      <c r="D97" s="201" t="s">
        <v>114</v>
      </c>
      <c r="E97" s="183" t="s">
        <v>13</v>
      </c>
      <c r="F97" s="183">
        <v>2022</v>
      </c>
      <c r="G97" s="183">
        <v>2022</v>
      </c>
      <c r="H97" s="79">
        <v>350000000</v>
      </c>
      <c r="I97" s="79">
        <v>350000000</v>
      </c>
      <c r="J97" s="134"/>
      <c r="K97" s="190" t="s">
        <v>200</v>
      </c>
      <c r="L97" s="87">
        <v>343331899</v>
      </c>
      <c r="M97" s="132" t="s">
        <v>522</v>
      </c>
      <c r="N97" s="119">
        <f>+H97-L97</f>
        <v>6668101</v>
      </c>
      <c r="O97" s="81" t="s">
        <v>0</v>
      </c>
      <c r="P97" s="189" t="s">
        <v>174</v>
      </c>
      <c r="Q97" s="189" t="s">
        <v>325</v>
      </c>
      <c r="R97" s="189" t="s">
        <v>524</v>
      </c>
      <c r="S97" s="189" t="s">
        <v>523</v>
      </c>
      <c r="T97" s="189"/>
      <c r="U97" s="77" t="s">
        <v>3</v>
      </c>
      <c r="V97" s="77">
        <v>5</v>
      </c>
      <c r="W97" s="77">
        <v>8</v>
      </c>
      <c r="X97" s="77"/>
      <c r="Y97" s="77"/>
      <c r="Z97" s="77"/>
      <c r="AA97" s="77"/>
      <c r="AB97" s="297" t="s">
        <v>568</v>
      </c>
    </row>
    <row r="98" spans="1:28" ht="79.5" customHeight="1" x14ac:dyDescent="0.2">
      <c r="A98" s="184">
        <v>4</v>
      </c>
      <c r="B98" s="278" t="s">
        <v>431</v>
      </c>
      <c r="C98" s="186" t="s">
        <v>262</v>
      </c>
      <c r="D98" s="206" t="s">
        <v>140</v>
      </c>
      <c r="E98" s="183" t="s">
        <v>13</v>
      </c>
      <c r="F98" s="183">
        <v>2022</v>
      </c>
      <c r="G98" s="183">
        <v>2022</v>
      </c>
      <c r="H98" s="188">
        <v>100000000</v>
      </c>
      <c r="I98" s="188">
        <v>100000000</v>
      </c>
      <c r="J98" s="205"/>
      <c r="K98" s="185" t="s">
        <v>263</v>
      </c>
      <c r="L98" s="87"/>
      <c r="M98" s="132"/>
      <c r="N98" s="205"/>
      <c r="O98" s="81" t="s">
        <v>152</v>
      </c>
      <c r="P98" s="189" t="s">
        <v>494</v>
      </c>
      <c r="Q98" s="189" t="s">
        <v>674</v>
      </c>
      <c r="R98" s="189"/>
      <c r="S98" s="189" t="s">
        <v>696</v>
      </c>
      <c r="T98" s="189"/>
      <c r="U98" s="197" t="s">
        <v>3</v>
      </c>
      <c r="V98" s="197">
        <v>1</v>
      </c>
      <c r="W98" s="197"/>
      <c r="X98" s="197"/>
      <c r="Y98" s="197"/>
      <c r="Z98" s="197"/>
      <c r="AA98" s="197"/>
      <c r="AB98" s="191" t="s">
        <v>695</v>
      </c>
    </row>
    <row r="99" spans="1:28" ht="79.5" customHeight="1" x14ac:dyDescent="0.2">
      <c r="A99" s="184">
        <v>5</v>
      </c>
      <c r="B99" s="278" t="s">
        <v>432</v>
      </c>
      <c r="C99" s="186" t="s">
        <v>264</v>
      </c>
      <c r="D99" s="206" t="s">
        <v>114</v>
      </c>
      <c r="E99" s="183" t="s">
        <v>13</v>
      </c>
      <c r="F99" s="183">
        <v>2022</v>
      </c>
      <c r="G99" s="183">
        <v>2022</v>
      </c>
      <c r="H99" s="188">
        <v>200000000</v>
      </c>
      <c r="I99" s="188">
        <v>200000000</v>
      </c>
      <c r="J99" s="205"/>
      <c r="K99" s="185" t="s">
        <v>161</v>
      </c>
      <c r="L99" s="87">
        <v>248947134</v>
      </c>
      <c r="M99" s="132" t="s">
        <v>623</v>
      </c>
      <c r="N99" s="205">
        <v>0</v>
      </c>
      <c r="O99" s="81" t="s">
        <v>0</v>
      </c>
      <c r="P99" s="189"/>
      <c r="Q99" s="189" t="s">
        <v>525</v>
      </c>
      <c r="R99" s="189" t="s">
        <v>615</v>
      </c>
      <c r="S99" s="189" t="s">
        <v>624</v>
      </c>
      <c r="T99" s="189"/>
      <c r="U99" s="197" t="s">
        <v>3</v>
      </c>
      <c r="V99" s="197">
        <v>0</v>
      </c>
      <c r="W99" s="197">
        <v>0</v>
      </c>
      <c r="X99" s="197">
        <v>0</v>
      </c>
      <c r="Y99" s="197">
        <v>1</v>
      </c>
      <c r="Z99" s="197"/>
      <c r="AA99" s="197"/>
      <c r="AB99" s="191" t="s">
        <v>570</v>
      </c>
    </row>
    <row r="100" spans="1:28" ht="79.5" customHeight="1" x14ac:dyDescent="0.2">
      <c r="A100" s="184">
        <v>6</v>
      </c>
      <c r="B100" s="278" t="s">
        <v>433</v>
      </c>
      <c r="C100" s="186" t="s">
        <v>265</v>
      </c>
      <c r="D100" s="206" t="s">
        <v>140</v>
      </c>
      <c r="E100" s="183" t="s">
        <v>13</v>
      </c>
      <c r="F100" s="183">
        <v>2022</v>
      </c>
      <c r="G100" s="183">
        <v>2022</v>
      </c>
      <c r="H100" s="188">
        <v>150000000</v>
      </c>
      <c r="I100" s="188">
        <v>150000000</v>
      </c>
      <c r="J100" s="205"/>
      <c r="K100" s="185" t="s">
        <v>229</v>
      </c>
      <c r="L100" s="87">
        <v>822892709</v>
      </c>
      <c r="M100" s="132" t="s">
        <v>582</v>
      </c>
      <c r="N100" s="205">
        <v>0</v>
      </c>
      <c r="O100" s="81" t="s">
        <v>0</v>
      </c>
      <c r="P100" s="189"/>
      <c r="Q100" s="189" t="s">
        <v>596</v>
      </c>
      <c r="R100" s="189" t="s">
        <v>625</v>
      </c>
      <c r="S100" s="189" t="s">
        <v>626</v>
      </c>
      <c r="T100" s="189"/>
      <c r="U100" s="197" t="s">
        <v>3</v>
      </c>
      <c r="V100" s="197">
        <v>2</v>
      </c>
      <c r="W100" s="197">
        <v>2</v>
      </c>
      <c r="X100" s="197"/>
      <c r="Y100" s="197"/>
      <c r="Z100" s="197"/>
      <c r="AA100" s="197"/>
      <c r="AB100" s="191" t="s">
        <v>589</v>
      </c>
    </row>
    <row r="101" spans="1:28" ht="79.5" customHeight="1" x14ac:dyDescent="0.2">
      <c r="A101" s="184">
        <v>7</v>
      </c>
      <c r="B101" s="278" t="s">
        <v>434</v>
      </c>
      <c r="C101" s="186" t="s">
        <v>266</v>
      </c>
      <c r="D101" s="206" t="s">
        <v>114</v>
      </c>
      <c r="E101" s="183" t="s">
        <v>13</v>
      </c>
      <c r="F101" s="183">
        <v>2022</v>
      </c>
      <c r="G101" s="183">
        <v>2022</v>
      </c>
      <c r="H101" s="188">
        <v>204894700</v>
      </c>
      <c r="I101" s="188">
        <v>204894700</v>
      </c>
      <c r="J101" s="205"/>
      <c r="K101" s="184" t="s">
        <v>267</v>
      </c>
      <c r="L101" s="87">
        <v>204894700</v>
      </c>
      <c r="M101" s="132" t="s">
        <v>579</v>
      </c>
      <c r="N101" s="205">
        <v>0</v>
      </c>
      <c r="O101" s="81" t="s">
        <v>17</v>
      </c>
      <c r="P101" s="189"/>
      <c r="Q101" s="189"/>
      <c r="R101" s="189"/>
      <c r="S101" s="189"/>
      <c r="T101" s="189"/>
      <c r="U101" s="197" t="s">
        <v>3</v>
      </c>
      <c r="V101" s="197"/>
      <c r="W101" s="197"/>
      <c r="X101" s="197"/>
      <c r="Y101" s="197"/>
      <c r="Z101" s="197"/>
      <c r="AA101" s="197"/>
      <c r="AB101" s="191" t="s">
        <v>557</v>
      </c>
    </row>
    <row r="102" spans="1:28" ht="32.25" customHeight="1" x14ac:dyDescent="0.2">
      <c r="A102" s="390" t="s">
        <v>269</v>
      </c>
      <c r="B102" s="391"/>
      <c r="C102" s="391"/>
      <c r="D102" s="391"/>
      <c r="E102" s="391"/>
      <c r="F102" s="391"/>
      <c r="G102" s="392"/>
      <c r="H102" s="80">
        <f>SUM(H95:H101)</f>
        <v>1854894700</v>
      </c>
      <c r="I102" s="80">
        <f>SUM(I95:I101)</f>
        <v>1854894700</v>
      </c>
      <c r="J102" s="134"/>
      <c r="K102" s="134"/>
      <c r="L102" s="80">
        <f>SUM(L95:L101)</f>
        <v>2463290595</v>
      </c>
      <c r="M102" s="132"/>
      <c r="N102" s="80">
        <f>SUM(N95:N101)</f>
        <v>13443948</v>
      </c>
      <c r="O102" s="81"/>
      <c r="P102" s="189"/>
      <c r="Q102" s="189"/>
      <c r="R102" s="189"/>
      <c r="S102" s="189"/>
      <c r="T102" s="189"/>
      <c r="U102" s="126"/>
      <c r="V102" s="80">
        <f t="shared" ref="V102:AA102" si="6">SUM(V95:V101)</f>
        <v>9</v>
      </c>
      <c r="W102" s="80">
        <f t="shared" si="6"/>
        <v>10</v>
      </c>
      <c r="X102" s="80">
        <f t="shared" si="6"/>
        <v>0</v>
      </c>
      <c r="Y102" s="80">
        <f t="shared" si="6"/>
        <v>1</v>
      </c>
      <c r="Z102" s="80">
        <f t="shared" si="6"/>
        <v>0</v>
      </c>
      <c r="AA102" s="80">
        <f t="shared" si="6"/>
        <v>0</v>
      </c>
      <c r="AB102" s="131"/>
    </row>
    <row r="103" spans="1:28" ht="33" customHeight="1" x14ac:dyDescent="0.2">
      <c r="A103" s="386" t="s">
        <v>56</v>
      </c>
      <c r="B103" s="387"/>
      <c r="C103" s="387"/>
      <c r="D103" s="387"/>
      <c r="E103" s="387"/>
      <c r="F103" s="387"/>
      <c r="G103" s="388"/>
      <c r="H103" s="83">
        <f>+H93+H102</f>
        <v>5524307300</v>
      </c>
      <c r="I103" s="83">
        <f>+I93+I102</f>
        <v>5108469700</v>
      </c>
      <c r="J103" s="84"/>
      <c r="K103" s="84"/>
      <c r="L103" s="83">
        <f>+L93+L102</f>
        <v>5537996930</v>
      </c>
      <c r="M103" s="213"/>
      <c r="N103" s="83">
        <f>+N93+N102</f>
        <v>528150213</v>
      </c>
      <c r="O103" s="141"/>
      <c r="P103" s="406"/>
      <c r="Q103" s="407"/>
      <c r="R103" s="407"/>
      <c r="S103" s="407"/>
      <c r="T103" s="408"/>
      <c r="U103" s="194"/>
      <c r="V103" s="83">
        <f t="shared" ref="V103:AA103" si="7">+V93+V102</f>
        <v>37</v>
      </c>
      <c r="W103" s="83">
        <f t="shared" si="7"/>
        <v>28</v>
      </c>
      <c r="X103" s="83">
        <f t="shared" si="7"/>
        <v>4</v>
      </c>
      <c r="Y103" s="83">
        <f t="shared" si="7"/>
        <v>6</v>
      </c>
      <c r="Z103" s="83">
        <f t="shared" si="7"/>
        <v>1</v>
      </c>
      <c r="AA103" s="83">
        <f t="shared" si="7"/>
        <v>2</v>
      </c>
      <c r="AB103" s="86"/>
    </row>
    <row r="104" spans="1:28" ht="33" customHeight="1" x14ac:dyDescent="0.2">
      <c r="A104" s="384" t="s">
        <v>270</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row>
    <row r="105" spans="1:28" ht="75" customHeight="1" x14ac:dyDescent="0.2">
      <c r="A105" s="189">
        <v>1</v>
      </c>
      <c r="B105" s="278" t="s">
        <v>435</v>
      </c>
      <c r="C105" s="132" t="s">
        <v>271</v>
      </c>
      <c r="D105" s="178" t="s">
        <v>140</v>
      </c>
      <c r="E105" s="183" t="s">
        <v>13</v>
      </c>
      <c r="F105" s="183">
        <v>2022</v>
      </c>
      <c r="G105" s="183">
        <v>2022</v>
      </c>
      <c r="H105" s="79">
        <v>253990800</v>
      </c>
      <c r="I105" s="79">
        <v>253990800</v>
      </c>
      <c r="J105" s="87"/>
      <c r="K105" s="190" t="s">
        <v>200</v>
      </c>
      <c r="L105" s="87">
        <v>253117693</v>
      </c>
      <c r="M105" s="215" t="s">
        <v>272</v>
      </c>
      <c r="N105" s="87">
        <f t="shared" ref="N105:N110" si="8">+H105-L105</f>
        <v>873107</v>
      </c>
      <c r="O105" s="81" t="s">
        <v>0</v>
      </c>
      <c r="P105" s="189" t="s">
        <v>174</v>
      </c>
      <c r="Q105" s="189" t="s">
        <v>258</v>
      </c>
      <c r="R105" s="189" t="s">
        <v>241</v>
      </c>
      <c r="S105" s="189" t="s">
        <v>241</v>
      </c>
      <c r="T105" s="189"/>
      <c r="U105" s="197" t="s">
        <v>3</v>
      </c>
      <c r="V105" s="77">
        <v>1</v>
      </c>
      <c r="W105" s="77"/>
      <c r="X105" s="77"/>
      <c r="Y105" s="77"/>
      <c r="Z105" s="77"/>
      <c r="AA105" s="77"/>
      <c r="AB105" s="181" t="s">
        <v>568</v>
      </c>
    </row>
    <row r="106" spans="1:28" ht="68.25" customHeight="1" x14ac:dyDescent="0.2">
      <c r="A106" s="189">
        <v>2</v>
      </c>
      <c r="B106" s="278" t="s">
        <v>436</v>
      </c>
      <c r="C106" s="132" t="s">
        <v>273</v>
      </c>
      <c r="D106" s="178" t="s">
        <v>114</v>
      </c>
      <c r="E106" s="183" t="s">
        <v>13</v>
      </c>
      <c r="F106" s="183">
        <v>2022</v>
      </c>
      <c r="G106" s="183">
        <v>2022</v>
      </c>
      <c r="H106" s="79">
        <v>220000000</v>
      </c>
      <c r="I106" s="79">
        <v>220000000</v>
      </c>
      <c r="J106" s="87"/>
      <c r="K106" s="190" t="s">
        <v>200</v>
      </c>
      <c r="L106" s="87">
        <v>214859439</v>
      </c>
      <c r="M106" s="215" t="s">
        <v>274</v>
      </c>
      <c r="N106" s="87">
        <f t="shared" si="8"/>
        <v>5140561</v>
      </c>
      <c r="O106" s="81" t="s">
        <v>0</v>
      </c>
      <c r="P106" s="189" t="s">
        <v>174</v>
      </c>
      <c r="Q106" s="189" t="s">
        <v>104</v>
      </c>
      <c r="R106" s="189" t="s">
        <v>261</v>
      </c>
      <c r="S106" s="189" t="s">
        <v>261</v>
      </c>
      <c r="T106" s="189"/>
      <c r="U106" s="197" t="s">
        <v>3</v>
      </c>
      <c r="V106" s="77">
        <v>6</v>
      </c>
      <c r="W106" s="77"/>
      <c r="X106" s="77"/>
      <c r="Y106" s="77"/>
      <c r="Z106" s="77"/>
      <c r="AA106" s="77"/>
      <c r="AB106" s="299" t="s">
        <v>568</v>
      </c>
    </row>
    <row r="107" spans="1:28" ht="75" customHeight="1" x14ac:dyDescent="0.2">
      <c r="A107" s="189">
        <v>3</v>
      </c>
      <c r="B107" s="278" t="s">
        <v>437</v>
      </c>
      <c r="C107" s="132" t="s">
        <v>275</v>
      </c>
      <c r="D107" s="178" t="s">
        <v>140</v>
      </c>
      <c r="E107" s="183" t="s">
        <v>13</v>
      </c>
      <c r="F107" s="183">
        <v>2022</v>
      </c>
      <c r="G107" s="183">
        <v>2022</v>
      </c>
      <c r="H107" s="79">
        <v>283000000</v>
      </c>
      <c r="I107" s="79">
        <v>283000000</v>
      </c>
      <c r="J107" s="87"/>
      <c r="K107" s="190" t="s">
        <v>200</v>
      </c>
      <c r="L107" s="87">
        <v>266324025</v>
      </c>
      <c r="M107" s="215" t="s">
        <v>603</v>
      </c>
      <c r="N107" s="87">
        <f t="shared" si="8"/>
        <v>16675975</v>
      </c>
      <c r="O107" s="81" t="s">
        <v>0</v>
      </c>
      <c r="P107" s="189" t="s">
        <v>487</v>
      </c>
      <c r="Q107" s="189" t="s">
        <v>597</v>
      </c>
      <c r="R107" s="189" t="s">
        <v>604</v>
      </c>
      <c r="S107" s="189" t="s">
        <v>605</v>
      </c>
      <c r="T107" s="189"/>
      <c r="U107" s="197" t="s">
        <v>3</v>
      </c>
      <c r="V107" s="197">
        <v>3</v>
      </c>
      <c r="W107" s="197">
        <v>3</v>
      </c>
      <c r="X107" s="197">
        <v>4</v>
      </c>
      <c r="Y107" s="197"/>
      <c r="Z107" s="197"/>
      <c r="AA107" s="197"/>
      <c r="AB107" s="332" t="s">
        <v>565</v>
      </c>
    </row>
    <row r="108" spans="1:28" ht="72" customHeight="1" x14ac:dyDescent="0.2">
      <c r="A108" s="189">
        <v>4</v>
      </c>
      <c r="B108" s="278" t="s">
        <v>438</v>
      </c>
      <c r="C108" s="132" t="s">
        <v>276</v>
      </c>
      <c r="D108" s="178" t="s">
        <v>114</v>
      </c>
      <c r="E108" s="183" t="s">
        <v>13</v>
      </c>
      <c r="F108" s="183">
        <v>2022</v>
      </c>
      <c r="G108" s="183">
        <v>2022</v>
      </c>
      <c r="H108" s="79">
        <v>200000000</v>
      </c>
      <c r="I108" s="79">
        <v>200000000</v>
      </c>
      <c r="J108" s="87"/>
      <c r="K108" s="190" t="s">
        <v>200</v>
      </c>
      <c r="L108" s="87">
        <v>191522066</v>
      </c>
      <c r="M108" s="215" t="s">
        <v>347</v>
      </c>
      <c r="N108" s="87">
        <f t="shared" si="8"/>
        <v>8477934</v>
      </c>
      <c r="O108" s="81" t="s">
        <v>0</v>
      </c>
      <c r="P108" s="189" t="s">
        <v>148</v>
      </c>
      <c r="Q108" s="189" t="s">
        <v>119</v>
      </c>
      <c r="R108" s="189" t="s">
        <v>479</v>
      </c>
      <c r="S108" s="288" t="s">
        <v>479</v>
      </c>
      <c r="T108" s="189"/>
      <c r="U108" s="197" t="s">
        <v>3</v>
      </c>
      <c r="V108" s="197">
        <v>3</v>
      </c>
      <c r="W108" s="197"/>
      <c r="X108" s="197"/>
      <c r="Y108" s="197"/>
      <c r="Z108" s="197"/>
      <c r="AA108" s="197"/>
      <c r="AB108" s="289" t="s">
        <v>568</v>
      </c>
    </row>
    <row r="109" spans="1:28" ht="67.5" customHeight="1" x14ac:dyDescent="0.2">
      <c r="A109" s="189">
        <v>5</v>
      </c>
      <c r="B109" s="278" t="s">
        <v>439</v>
      </c>
      <c r="C109" s="132" t="s">
        <v>277</v>
      </c>
      <c r="D109" s="178" t="s">
        <v>114</v>
      </c>
      <c r="E109" s="183" t="s">
        <v>13</v>
      </c>
      <c r="F109" s="183">
        <v>2022</v>
      </c>
      <c r="G109" s="183">
        <v>2022</v>
      </c>
      <c r="H109" s="79">
        <v>50000000</v>
      </c>
      <c r="I109" s="79">
        <v>50000000</v>
      </c>
      <c r="J109" s="87"/>
      <c r="K109" s="79" t="s">
        <v>188</v>
      </c>
      <c r="L109" s="87">
        <v>47541113</v>
      </c>
      <c r="M109" s="215" t="s">
        <v>368</v>
      </c>
      <c r="N109" s="87">
        <f t="shared" si="8"/>
        <v>2458887</v>
      </c>
      <c r="O109" s="81" t="s">
        <v>152</v>
      </c>
      <c r="P109" s="189"/>
      <c r="Q109" s="189" t="s">
        <v>330</v>
      </c>
      <c r="R109" s="189" t="s">
        <v>357</v>
      </c>
      <c r="S109" s="189" t="s">
        <v>369</v>
      </c>
      <c r="T109" s="189"/>
      <c r="U109" s="197" t="s">
        <v>3</v>
      </c>
      <c r="V109" s="197">
        <v>0</v>
      </c>
      <c r="W109" s="197">
        <v>3</v>
      </c>
      <c r="X109" s="197"/>
      <c r="Y109" s="197"/>
      <c r="Z109" s="197"/>
      <c r="AA109" s="197"/>
      <c r="AB109" s="289" t="s">
        <v>568</v>
      </c>
    </row>
    <row r="110" spans="1:28" ht="72.75" customHeight="1" x14ac:dyDescent="0.2">
      <c r="A110" s="189">
        <v>6</v>
      </c>
      <c r="B110" s="278" t="s">
        <v>440</v>
      </c>
      <c r="C110" s="132" t="s">
        <v>278</v>
      </c>
      <c r="D110" s="178" t="s">
        <v>114</v>
      </c>
      <c r="E110" s="183" t="s">
        <v>13</v>
      </c>
      <c r="F110" s="183">
        <v>2022</v>
      </c>
      <c r="G110" s="183">
        <v>2022</v>
      </c>
      <c r="H110" s="79">
        <v>200000000</v>
      </c>
      <c r="I110" s="79">
        <v>200000000</v>
      </c>
      <c r="J110" s="87"/>
      <c r="K110" s="190" t="s">
        <v>200</v>
      </c>
      <c r="L110" s="87">
        <v>187797346</v>
      </c>
      <c r="M110" s="215" t="s">
        <v>526</v>
      </c>
      <c r="N110" s="87">
        <f t="shared" si="8"/>
        <v>12202654</v>
      </c>
      <c r="O110" s="81" t="s">
        <v>0</v>
      </c>
      <c r="P110" s="189" t="s">
        <v>148</v>
      </c>
      <c r="Q110" s="189" t="s">
        <v>233</v>
      </c>
      <c r="R110" s="189" t="s">
        <v>527</v>
      </c>
      <c r="S110" s="288" t="s">
        <v>527</v>
      </c>
      <c r="T110" s="134"/>
      <c r="U110" s="197" t="s">
        <v>3</v>
      </c>
      <c r="V110" s="183">
        <v>5</v>
      </c>
      <c r="W110" s="183"/>
      <c r="X110" s="183"/>
      <c r="Y110" s="183"/>
      <c r="Z110" s="183"/>
      <c r="AA110" s="183"/>
      <c r="AB110" s="299" t="s">
        <v>568</v>
      </c>
    </row>
    <row r="111" spans="1:28" s="89" customFormat="1" ht="31.5" customHeight="1" x14ac:dyDescent="0.25">
      <c r="A111" s="386" t="s">
        <v>279</v>
      </c>
      <c r="B111" s="387"/>
      <c r="C111" s="388"/>
      <c r="D111" s="193"/>
      <c r="E111" s="195"/>
      <c r="F111" s="195"/>
      <c r="G111" s="195"/>
      <c r="H111" s="83">
        <f>SUM(H105:H110)</f>
        <v>1206990800</v>
      </c>
      <c r="I111" s="83">
        <f>SUM(I105:I110)</f>
        <v>1206990800</v>
      </c>
      <c r="J111" s="88"/>
      <c r="K111" s="88"/>
      <c r="L111" s="83">
        <f>SUM(L105:L110)</f>
        <v>1161161682</v>
      </c>
      <c r="M111" s="214"/>
      <c r="N111" s="83">
        <f>SUM(N105:N110)</f>
        <v>45829118</v>
      </c>
      <c r="O111" s="285"/>
      <c r="P111" s="386"/>
      <c r="Q111" s="387"/>
      <c r="R111" s="387"/>
      <c r="S111" s="387"/>
      <c r="T111" s="388"/>
      <c r="U111" s="193"/>
      <c r="V111" s="83">
        <f t="shared" ref="V111:AA111" si="9">SUM(V105:V110)</f>
        <v>18</v>
      </c>
      <c r="W111" s="83">
        <f t="shared" si="9"/>
        <v>6</v>
      </c>
      <c r="X111" s="83">
        <f t="shared" si="9"/>
        <v>4</v>
      </c>
      <c r="Y111" s="83">
        <f t="shared" si="9"/>
        <v>0</v>
      </c>
      <c r="Z111" s="83">
        <f t="shared" si="9"/>
        <v>0</v>
      </c>
      <c r="AA111" s="83">
        <f t="shared" si="9"/>
        <v>0</v>
      </c>
      <c r="AB111" s="83"/>
    </row>
    <row r="112" spans="1:28" ht="33.75" customHeight="1" x14ac:dyDescent="0.2">
      <c r="A112" s="384" t="s">
        <v>59</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row>
    <row r="113" spans="1:28" ht="36" customHeight="1" x14ac:dyDescent="0.2">
      <c r="A113" s="358">
        <v>1</v>
      </c>
      <c r="B113" s="358" t="s">
        <v>441</v>
      </c>
      <c r="C113" s="358" t="s">
        <v>280</v>
      </c>
      <c r="D113" s="373" t="s">
        <v>281</v>
      </c>
      <c r="E113" s="358" t="s">
        <v>13</v>
      </c>
      <c r="F113" s="358">
        <v>2022</v>
      </c>
      <c r="G113" s="358">
        <v>2022</v>
      </c>
      <c r="H113" s="376">
        <v>300000000</v>
      </c>
      <c r="I113" s="376">
        <v>300000000</v>
      </c>
      <c r="J113" s="376"/>
      <c r="K113" s="410" t="s">
        <v>81</v>
      </c>
      <c r="L113" s="87">
        <v>75079500</v>
      </c>
      <c r="M113" s="215" t="s">
        <v>675</v>
      </c>
      <c r="N113" s="376">
        <f>+H113-L113-L114-L115-L116</f>
        <v>24708500</v>
      </c>
      <c r="O113" s="364" t="s">
        <v>0</v>
      </c>
      <c r="P113" s="367" t="s">
        <v>97</v>
      </c>
      <c r="Q113" s="367" t="s">
        <v>598</v>
      </c>
      <c r="R113" s="367" t="s">
        <v>676</v>
      </c>
      <c r="S113" s="367" t="s">
        <v>677</v>
      </c>
      <c r="T113" s="367"/>
      <c r="U113" s="358" t="s">
        <v>3</v>
      </c>
      <c r="V113" s="358">
        <v>0</v>
      </c>
      <c r="W113" s="358">
        <v>0</v>
      </c>
      <c r="X113" s="358">
        <v>1</v>
      </c>
      <c r="Y113" s="358">
        <v>1</v>
      </c>
      <c r="Z113" s="358">
        <v>1</v>
      </c>
      <c r="AA113" s="358"/>
      <c r="AB113" s="413" t="s">
        <v>678</v>
      </c>
    </row>
    <row r="114" spans="1:28" ht="36" customHeight="1" x14ac:dyDescent="0.2">
      <c r="A114" s="359"/>
      <c r="B114" s="359"/>
      <c r="C114" s="359"/>
      <c r="D114" s="374"/>
      <c r="E114" s="359"/>
      <c r="F114" s="359"/>
      <c r="G114" s="359"/>
      <c r="H114" s="377"/>
      <c r="I114" s="377"/>
      <c r="J114" s="377"/>
      <c r="K114" s="411"/>
      <c r="L114" s="87">
        <v>75079500</v>
      </c>
      <c r="M114" s="215" t="s">
        <v>675</v>
      </c>
      <c r="N114" s="377"/>
      <c r="O114" s="365"/>
      <c r="P114" s="368"/>
      <c r="Q114" s="368"/>
      <c r="R114" s="368"/>
      <c r="S114" s="368"/>
      <c r="T114" s="368"/>
      <c r="U114" s="359"/>
      <c r="V114" s="359"/>
      <c r="W114" s="359"/>
      <c r="X114" s="359"/>
      <c r="Y114" s="359"/>
      <c r="Z114" s="359"/>
      <c r="AA114" s="359"/>
      <c r="AB114" s="414"/>
    </row>
    <row r="115" spans="1:28" ht="36" customHeight="1" x14ac:dyDescent="0.2">
      <c r="A115" s="359"/>
      <c r="B115" s="359"/>
      <c r="C115" s="359"/>
      <c r="D115" s="374"/>
      <c r="E115" s="359"/>
      <c r="F115" s="359"/>
      <c r="G115" s="359"/>
      <c r="H115" s="377"/>
      <c r="I115" s="377"/>
      <c r="J115" s="377"/>
      <c r="K115" s="411"/>
      <c r="L115" s="87">
        <v>75079500</v>
      </c>
      <c r="M115" s="215" t="s">
        <v>675</v>
      </c>
      <c r="N115" s="377"/>
      <c r="O115" s="365"/>
      <c r="P115" s="368"/>
      <c r="Q115" s="368"/>
      <c r="R115" s="368"/>
      <c r="S115" s="368"/>
      <c r="T115" s="368"/>
      <c r="U115" s="359"/>
      <c r="V115" s="359"/>
      <c r="W115" s="359"/>
      <c r="X115" s="359"/>
      <c r="Y115" s="359"/>
      <c r="Z115" s="359"/>
      <c r="AA115" s="359"/>
      <c r="AB115" s="414"/>
    </row>
    <row r="116" spans="1:28" ht="36" customHeight="1" x14ac:dyDescent="0.2">
      <c r="A116" s="360"/>
      <c r="B116" s="360"/>
      <c r="C116" s="360"/>
      <c r="D116" s="375"/>
      <c r="E116" s="360"/>
      <c r="F116" s="360"/>
      <c r="G116" s="360"/>
      <c r="H116" s="378"/>
      <c r="I116" s="378"/>
      <c r="J116" s="378"/>
      <c r="K116" s="412"/>
      <c r="L116" s="87">
        <v>50053000</v>
      </c>
      <c r="M116" s="215" t="s">
        <v>675</v>
      </c>
      <c r="N116" s="378"/>
      <c r="O116" s="366"/>
      <c r="P116" s="369"/>
      <c r="Q116" s="369"/>
      <c r="R116" s="369"/>
      <c r="S116" s="369"/>
      <c r="T116" s="369"/>
      <c r="U116" s="360"/>
      <c r="V116" s="360"/>
      <c r="W116" s="360"/>
      <c r="X116" s="360"/>
      <c r="Y116" s="360"/>
      <c r="Z116" s="360"/>
      <c r="AA116" s="360"/>
      <c r="AB116" s="415"/>
    </row>
    <row r="117" spans="1:28" ht="77.25" customHeight="1" x14ac:dyDescent="0.2">
      <c r="A117" s="129">
        <v>2</v>
      </c>
      <c r="B117" s="276" t="s">
        <v>442</v>
      </c>
      <c r="C117" s="132" t="s">
        <v>282</v>
      </c>
      <c r="D117" s="178" t="s">
        <v>281</v>
      </c>
      <c r="E117" s="189" t="s">
        <v>14</v>
      </c>
      <c r="F117" s="183">
        <v>2022</v>
      </c>
      <c r="G117" s="183">
        <v>2022</v>
      </c>
      <c r="H117" s="79">
        <v>34000000</v>
      </c>
      <c r="I117" s="79">
        <v>34000000</v>
      </c>
      <c r="J117" s="87"/>
      <c r="K117" s="139" t="s">
        <v>81</v>
      </c>
      <c r="L117" s="87">
        <v>33564000</v>
      </c>
      <c r="M117" s="215" t="s">
        <v>488</v>
      </c>
      <c r="N117" s="87">
        <f>+H117-L117</f>
        <v>436000</v>
      </c>
      <c r="O117" s="81" t="s">
        <v>152</v>
      </c>
      <c r="P117" s="199" t="s">
        <v>97</v>
      </c>
      <c r="Q117" s="273" t="s">
        <v>370</v>
      </c>
      <c r="R117" s="134" t="s">
        <v>529</v>
      </c>
      <c r="S117" s="273" t="s">
        <v>528</v>
      </c>
      <c r="T117" s="134"/>
      <c r="U117" s="197" t="s">
        <v>3</v>
      </c>
      <c r="V117" s="157">
        <v>0</v>
      </c>
      <c r="W117" s="157">
        <v>0</v>
      </c>
      <c r="X117" s="157">
        <v>0</v>
      </c>
      <c r="Y117" s="157">
        <v>1</v>
      </c>
      <c r="Z117" s="157"/>
      <c r="AA117" s="157"/>
      <c r="AB117" s="118" t="s">
        <v>567</v>
      </c>
    </row>
    <row r="118" spans="1:28" ht="59.25" customHeight="1" x14ac:dyDescent="0.2">
      <c r="A118" s="189">
        <v>3</v>
      </c>
      <c r="B118" s="276" t="s">
        <v>443</v>
      </c>
      <c r="C118" s="134" t="s">
        <v>283</v>
      </c>
      <c r="D118" s="178" t="s">
        <v>281</v>
      </c>
      <c r="E118" s="189" t="s">
        <v>14</v>
      </c>
      <c r="F118" s="183">
        <v>2022</v>
      </c>
      <c r="G118" s="183">
        <v>2022</v>
      </c>
      <c r="H118" s="87">
        <v>20000000</v>
      </c>
      <c r="I118" s="87">
        <v>20000000</v>
      </c>
      <c r="J118" s="87"/>
      <c r="K118" s="139" t="s">
        <v>81</v>
      </c>
      <c r="L118" s="87"/>
      <c r="M118" s="215"/>
      <c r="N118" s="87"/>
      <c r="O118" s="81" t="s">
        <v>4</v>
      </c>
      <c r="P118" s="381" t="s">
        <v>205</v>
      </c>
      <c r="Q118" s="382"/>
      <c r="R118" s="382"/>
      <c r="S118" s="382"/>
      <c r="T118" s="383"/>
      <c r="U118" s="134"/>
      <c r="V118" s="159"/>
      <c r="W118" s="159"/>
      <c r="X118" s="159"/>
      <c r="Y118" s="159"/>
      <c r="Z118" s="159"/>
      <c r="AA118" s="159"/>
      <c r="AB118" s="137"/>
    </row>
    <row r="119" spans="1:28" ht="55.5" customHeight="1" x14ac:dyDescent="0.2">
      <c r="A119" s="189">
        <v>4</v>
      </c>
      <c r="B119" s="276" t="s">
        <v>444</v>
      </c>
      <c r="C119" s="134" t="s">
        <v>284</v>
      </c>
      <c r="D119" s="178" t="s">
        <v>281</v>
      </c>
      <c r="E119" s="189" t="s">
        <v>14</v>
      </c>
      <c r="F119" s="183">
        <v>2022</v>
      </c>
      <c r="G119" s="183">
        <v>2022</v>
      </c>
      <c r="H119" s="87">
        <v>180000000</v>
      </c>
      <c r="I119" s="87">
        <v>180000000</v>
      </c>
      <c r="J119" s="87"/>
      <c r="K119" s="139" t="s">
        <v>81</v>
      </c>
      <c r="L119" s="87">
        <v>180000000</v>
      </c>
      <c r="M119" s="215" t="s">
        <v>285</v>
      </c>
      <c r="N119" s="87">
        <f>+H119-L119</f>
        <v>0</v>
      </c>
      <c r="O119" s="81" t="s">
        <v>0</v>
      </c>
      <c r="P119" s="199" t="s">
        <v>97</v>
      </c>
      <c r="Q119" s="189" t="s">
        <v>138</v>
      </c>
      <c r="R119" s="273" t="s">
        <v>318</v>
      </c>
      <c r="S119" s="189" t="s">
        <v>318</v>
      </c>
      <c r="T119" s="189"/>
      <c r="U119" s="197" t="s">
        <v>3</v>
      </c>
      <c r="V119" s="158">
        <v>1</v>
      </c>
      <c r="W119" s="158"/>
      <c r="X119" s="158"/>
      <c r="Y119" s="158"/>
      <c r="Z119" s="158"/>
      <c r="AA119" s="158"/>
      <c r="AB119" s="118" t="s">
        <v>567</v>
      </c>
    </row>
    <row r="120" spans="1:28" ht="79.5" customHeight="1" x14ac:dyDescent="0.2">
      <c r="A120" s="129">
        <v>5</v>
      </c>
      <c r="B120" s="276" t="s">
        <v>445</v>
      </c>
      <c r="C120" s="132" t="s">
        <v>286</v>
      </c>
      <c r="D120" s="178" t="s">
        <v>281</v>
      </c>
      <c r="E120" s="189" t="s">
        <v>14</v>
      </c>
      <c r="F120" s="183">
        <v>2022</v>
      </c>
      <c r="G120" s="183">
        <v>2022</v>
      </c>
      <c r="H120" s="79">
        <v>15000000</v>
      </c>
      <c r="I120" s="79">
        <v>15000000</v>
      </c>
      <c r="J120" s="87"/>
      <c r="K120" s="139" t="s">
        <v>81</v>
      </c>
      <c r="L120" s="87"/>
      <c r="M120" s="215"/>
      <c r="N120" s="87"/>
      <c r="O120" s="81" t="s">
        <v>4</v>
      </c>
      <c r="P120" s="381" t="s">
        <v>205</v>
      </c>
      <c r="Q120" s="382"/>
      <c r="R120" s="382"/>
      <c r="S120" s="382"/>
      <c r="T120" s="383"/>
      <c r="U120" s="130"/>
      <c r="V120" s="157"/>
      <c r="W120" s="157"/>
      <c r="X120" s="157"/>
      <c r="Y120" s="157"/>
      <c r="Z120" s="157"/>
      <c r="AA120" s="157"/>
      <c r="AB120" s="81"/>
    </row>
    <row r="121" spans="1:28" ht="81" customHeight="1" x14ac:dyDescent="0.2">
      <c r="A121" s="129">
        <v>6</v>
      </c>
      <c r="B121" s="276" t="s">
        <v>446</v>
      </c>
      <c r="C121" s="132" t="s">
        <v>287</v>
      </c>
      <c r="D121" s="178" t="s">
        <v>281</v>
      </c>
      <c r="E121" s="189" t="s">
        <v>14</v>
      </c>
      <c r="F121" s="183">
        <v>2022</v>
      </c>
      <c r="G121" s="183">
        <v>2022</v>
      </c>
      <c r="H121" s="79">
        <v>30000000</v>
      </c>
      <c r="I121" s="79">
        <v>30000000</v>
      </c>
      <c r="J121" s="87"/>
      <c r="K121" s="139" t="s">
        <v>81</v>
      </c>
      <c r="L121" s="87">
        <v>28230000</v>
      </c>
      <c r="M121" s="215" t="s">
        <v>489</v>
      </c>
      <c r="N121" s="87">
        <f>+H121-L121</f>
        <v>1770000</v>
      </c>
      <c r="O121" s="81" t="s">
        <v>152</v>
      </c>
      <c r="P121" s="199" t="s">
        <v>97</v>
      </c>
      <c r="Q121" s="189" t="s">
        <v>371</v>
      </c>
      <c r="R121" s="189" t="s">
        <v>529</v>
      </c>
      <c r="S121" s="189" t="s">
        <v>530</v>
      </c>
      <c r="T121" s="189"/>
      <c r="U121" s="77" t="s">
        <v>3</v>
      </c>
      <c r="V121" s="77">
        <v>0</v>
      </c>
      <c r="W121" s="77">
        <v>1</v>
      </c>
      <c r="X121" s="77">
        <v>0</v>
      </c>
      <c r="Y121" s="77">
        <v>1</v>
      </c>
      <c r="Z121" s="77"/>
      <c r="AA121" s="77"/>
      <c r="AB121" s="118" t="s">
        <v>495</v>
      </c>
    </row>
    <row r="122" spans="1:28" ht="129.75" customHeight="1" x14ac:dyDescent="0.2">
      <c r="A122" s="129">
        <v>7</v>
      </c>
      <c r="B122" s="276" t="s">
        <v>447</v>
      </c>
      <c r="C122" s="132" t="s">
        <v>60</v>
      </c>
      <c r="D122" s="178" t="s">
        <v>281</v>
      </c>
      <c r="E122" s="189" t="s">
        <v>173</v>
      </c>
      <c r="F122" s="183">
        <v>2022</v>
      </c>
      <c r="G122" s="183">
        <v>2022</v>
      </c>
      <c r="H122" s="79">
        <v>64000000</v>
      </c>
      <c r="I122" s="79">
        <v>64000000</v>
      </c>
      <c r="J122" s="87"/>
      <c r="K122" s="139" t="s">
        <v>81</v>
      </c>
      <c r="L122" s="87">
        <v>62500000</v>
      </c>
      <c r="M122" s="215" t="s">
        <v>348</v>
      </c>
      <c r="N122" s="87">
        <f>+H122-L122</f>
        <v>1500000</v>
      </c>
      <c r="O122" s="81" t="s">
        <v>288</v>
      </c>
      <c r="P122" s="384" t="s">
        <v>349</v>
      </c>
      <c r="Q122" s="385"/>
      <c r="R122" s="385"/>
      <c r="S122" s="385"/>
      <c r="T122" s="409"/>
      <c r="U122" s="77" t="s">
        <v>3</v>
      </c>
      <c r="V122" s="77"/>
      <c r="W122" s="77"/>
      <c r="X122" s="77"/>
      <c r="Y122" s="77"/>
      <c r="Z122" s="77"/>
      <c r="AA122" s="77"/>
      <c r="AB122" s="118" t="s">
        <v>580</v>
      </c>
    </row>
    <row r="123" spans="1:28" ht="75" customHeight="1" x14ac:dyDescent="0.2">
      <c r="A123" s="129">
        <v>8</v>
      </c>
      <c r="B123" s="276" t="s">
        <v>448</v>
      </c>
      <c r="C123" s="132" t="s">
        <v>289</v>
      </c>
      <c r="D123" s="201" t="s">
        <v>140</v>
      </c>
      <c r="E123" s="130" t="s">
        <v>290</v>
      </c>
      <c r="F123" s="183">
        <v>2022</v>
      </c>
      <c r="G123" s="183">
        <v>2022</v>
      </c>
      <c r="H123" s="79">
        <v>20000000</v>
      </c>
      <c r="I123" s="79">
        <v>20000000</v>
      </c>
      <c r="J123" s="87"/>
      <c r="K123" s="139" t="s">
        <v>81</v>
      </c>
      <c r="L123" s="87"/>
      <c r="M123" s="215"/>
      <c r="N123" s="87"/>
      <c r="O123" s="81" t="s">
        <v>4</v>
      </c>
      <c r="P123" s="381" t="s">
        <v>205</v>
      </c>
      <c r="Q123" s="382"/>
      <c r="R123" s="382"/>
      <c r="S123" s="382"/>
      <c r="T123" s="383"/>
      <c r="U123" s="77"/>
      <c r="V123" s="77"/>
      <c r="W123" s="77"/>
      <c r="X123" s="77"/>
      <c r="Y123" s="77"/>
      <c r="Z123" s="77"/>
      <c r="AA123" s="77"/>
      <c r="AB123" s="118"/>
    </row>
    <row r="124" spans="1:28" ht="56.25" customHeight="1" x14ac:dyDescent="0.2">
      <c r="A124" s="129">
        <v>9</v>
      </c>
      <c r="B124" s="276" t="s">
        <v>449</v>
      </c>
      <c r="C124" s="132" t="s">
        <v>61</v>
      </c>
      <c r="D124" s="178" t="s">
        <v>281</v>
      </c>
      <c r="E124" s="183" t="s">
        <v>290</v>
      </c>
      <c r="F124" s="183">
        <v>2022</v>
      </c>
      <c r="G124" s="183">
        <v>2022</v>
      </c>
      <c r="H124" s="79">
        <v>20000000</v>
      </c>
      <c r="I124" s="79">
        <v>20000000</v>
      </c>
      <c r="J124" s="87"/>
      <c r="K124" s="139" t="s">
        <v>81</v>
      </c>
      <c r="L124" s="87"/>
      <c r="M124" s="215"/>
      <c r="N124" s="87"/>
      <c r="O124" s="81" t="s">
        <v>4</v>
      </c>
      <c r="P124" s="381" t="s">
        <v>205</v>
      </c>
      <c r="Q124" s="382"/>
      <c r="R124" s="382"/>
      <c r="S124" s="382"/>
      <c r="T124" s="383"/>
      <c r="U124" s="130"/>
      <c r="V124" s="157"/>
      <c r="W124" s="157"/>
      <c r="X124" s="157"/>
      <c r="Y124" s="157"/>
      <c r="Z124" s="157"/>
      <c r="AA124" s="157"/>
      <c r="AB124" s="81"/>
    </row>
    <row r="125" spans="1:28" ht="60.75" customHeight="1" x14ac:dyDescent="0.2">
      <c r="A125" s="182">
        <v>10</v>
      </c>
      <c r="B125" s="276" t="s">
        <v>450</v>
      </c>
      <c r="C125" s="132" t="s">
        <v>291</v>
      </c>
      <c r="D125" s="178" t="s">
        <v>281</v>
      </c>
      <c r="E125" s="183" t="s">
        <v>290</v>
      </c>
      <c r="F125" s="183">
        <v>2022</v>
      </c>
      <c r="G125" s="183">
        <v>2022</v>
      </c>
      <c r="H125" s="79">
        <v>5000000</v>
      </c>
      <c r="I125" s="79">
        <v>5000000</v>
      </c>
      <c r="J125" s="87"/>
      <c r="K125" s="139" t="s">
        <v>81</v>
      </c>
      <c r="L125" s="87"/>
      <c r="M125" s="215"/>
      <c r="N125" s="87"/>
      <c r="O125" s="81" t="s">
        <v>4</v>
      </c>
      <c r="P125" s="381" t="s">
        <v>205</v>
      </c>
      <c r="Q125" s="382"/>
      <c r="R125" s="382"/>
      <c r="S125" s="382"/>
      <c r="T125" s="383"/>
      <c r="U125" s="197"/>
      <c r="V125" s="197"/>
      <c r="W125" s="197"/>
      <c r="X125" s="197"/>
      <c r="Y125" s="197"/>
      <c r="Z125" s="197"/>
      <c r="AA125" s="197"/>
      <c r="AB125" s="81"/>
    </row>
    <row r="126" spans="1:28" ht="60.75" customHeight="1" x14ac:dyDescent="0.2">
      <c r="A126" s="182">
        <v>11</v>
      </c>
      <c r="B126" s="276" t="s">
        <v>451</v>
      </c>
      <c r="C126" s="132" t="s">
        <v>292</v>
      </c>
      <c r="D126" s="178" t="s">
        <v>281</v>
      </c>
      <c r="E126" s="183" t="s">
        <v>290</v>
      </c>
      <c r="F126" s="183">
        <v>2022</v>
      </c>
      <c r="G126" s="183">
        <v>2022</v>
      </c>
      <c r="H126" s="79">
        <v>5000000</v>
      </c>
      <c r="I126" s="79">
        <v>5000000</v>
      </c>
      <c r="J126" s="87"/>
      <c r="K126" s="139" t="s">
        <v>81</v>
      </c>
      <c r="L126" s="87"/>
      <c r="M126" s="215"/>
      <c r="N126" s="87"/>
      <c r="O126" s="81" t="s">
        <v>4</v>
      </c>
      <c r="P126" s="381" t="s">
        <v>205</v>
      </c>
      <c r="Q126" s="382"/>
      <c r="R126" s="382"/>
      <c r="S126" s="382"/>
      <c r="T126" s="383"/>
      <c r="U126" s="197"/>
      <c r="V126" s="197"/>
      <c r="W126" s="197"/>
      <c r="X126" s="197"/>
      <c r="Y126" s="197"/>
      <c r="Z126" s="197"/>
      <c r="AA126" s="197"/>
      <c r="AB126" s="81"/>
    </row>
    <row r="127" spans="1:28" ht="60.75" customHeight="1" x14ac:dyDescent="0.2">
      <c r="A127" s="182">
        <v>12</v>
      </c>
      <c r="B127" s="276" t="s">
        <v>452</v>
      </c>
      <c r="C127" s="132" t="s">
        <v>293</v>
      </c>
      <c r="D127" s="178" t="s">
        <v>281</v>
      </c>
      <c r="E127" s="183" t="s">
        <v>290</v>
      </c>
      <c r="F127" s="183">
        <v>2022</v>
      </c>
      <c r="G127" s="183">
        <v>2022</v>
      </c>
      <c r="H127" s="79">
        <v>7000000</v>
      </c>
      <c r="I127" s="79">
        <v>7000000</v>
      </c>
      <c r="J127" s="87"/>
      <c r="K127" s="139" t="s">
        <v>81</v>
      </c>
      <c r="L127" s="87"/>
      <c r="M127" s="215"/>
      <c r="N127" s="87"/>
      <c r="O127" s="81" t="s">
        <v>4</v>
      </c>
      <c r="P127" s="381" t="s">
        <v>205</v>
      </c>
      <c r="Q127" s="382"/>
      <c r="R127" s="382"/>
      <c r="S127" s="382"/>
      <c r="T127" s="383"/>
      <c r="U127" s="197"/>
      <c r="V127" s="197"/>
      <c r="W127" s="197"/>
      <c r="X127" s="197"/>
      <c r="Y127" s="197"/>
      <c r="Z127" s="197"/>
      <c r="AA127" s="197"/>
      <c r="AB127" s="81"/>
    </row>
    <row r="128" spans="1:28" ht="36.75" customHeight="1" x14ac:dyDescent="0.2">
      <c r="A128" s="386" t="s">
        <v>62</v>
      </c>
      <c r="B128" s="387"/>
      <c r="C128" s="388"/>
      <c r="D128" s="193"/>
      <c r="E128" s="90"/>
      <c r="F128" s="85"/>
      <c r="G128" s="85"/>
      <c r="H128" s="83">
        <f>SUM(H113:H127)</f>
        <v>700000000</v>
      </c>
      <c r="I128" s="83">
        <f>SUM(I113:I127)</f>
        <v>700000000</v>
      </c>
      <c r="J128" s="91"/>
      <c r="K128" s="91"/>
      <c r="L128" s="83">
        <f>SUM(L113:L127)</f>
        <v>579585500</v>
      </c>
      <c r="M128" s="216"/>
      <c r="N128" s="83">
        <f>SUM(N113:N127)</f>
        <v>28414500</v>
      </c>
      <c r="O128" s="141"/>
      <c r="P128" s="85"/>
      <c r="Q128" s="85"/>
      <c r="R128" s="85"/>
      <c r="S128" s="85"/>
      <c r="T128" s="85"/>
      <c r="U128" s="85"/>
      <c r="V128" s="83">
        <f t="shared" ref="V128:AB128" si="10">SUM(V113:V127)</f>
        <v>1</v>
      </c>
      <c r="W128" s="83">
        <f t="shared" si="10"/>
        <v>1</v>
      </c>
      <c r="X128" s="83">
        <f t="shared" si="10"/>
        <v>1</v>
      </c>
      <c r="Y128" s="83">
        <f t="shared" si="10"/>
        <v>3</v>
      </c>
      <c r="Z128" s="83">
        <f t="shared" si="10"/>
        <v>1</v>
      </c>
      <c r="AA128" s="83">
        <f t="shared" si="10"/>
        <v>0</v>
      </c>
      <c r="AB128" s="83">
        <f t="shared" si="10"/>
        <v>0</v>
      </c>
    </row>
    <row r="129" spans="1:28" ht="27" customHeight="1" x14ac:dyDescent="0.2">
      <c r="A129" s="404" t="s">
        <v>76</v>
      </c>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row>
    <row r="130" spans="1:28" ht="27" customHeight="1" x14ac:dyDescent="0.2">
      <c r="A130" s="404" t="s">
        <v>294</v>
      </c>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row>
    <row r="131" spans="1:28" ht="66.75" customHeight="1" x14ac:dyDescent="0.2">
      <c r="A131" s="126">
        <v>1</v>
      </c>
      <c r="B131" s="276" t="s">
        <v>453</v>
      </c>
      <c r="C131" s="132" t="s">
        <v>295</v>
      </c>
      <c r="D131" s="178" t="s">
        <v>114</v>
      </c>
      <c r="E131" s="126" t="s">
        <v>13</v>
      </c>
      <c r="F131" s="183">
        <v>2022</v>
      </c>
      <c r="G131" s="183">
        <v>2022</v>
      </c>
      <c r="H131" s="79">
        <v>867000000</v>
      </c>
      <c r="I131" s="79">
        <v>867000000</v>
      </c>
      <c r="J131" s="87"/>
      <c r="K131" s="190" t="s">
        <v>110</v>
      </c>
      <c r="L131" s="87">
        <v>850844945</v>
      </c>
      <c r="M131" s="215" t="s">
        <v>608</v>
      </c>
      <c r="N131" s="87">
        <f>+H131-L131</f>
        <v>16155055</v>
      </c>
      <c r="O131" s="81" t="s">
        <v>0</v>
      </c>
      <c r="P131" s="189" t="s">
        <v>296</v>
      </c>
      <c r="Q131" s="189" t="s">
        <v>549</v>
      </c>
      <c r="R131" s="189" t="s">
        <v>609</v>
      </c>
      <c r="S131" s="275" t="s">
        <v>610</v>
      </c>
      <c r="T131" s="134"/>
      <c r="U131" s="197" t="s">
        <v>3</v>
      </c>
      <c r="V131" s="159">
        <v>3</v>
      </c>
      <c r="W131" s="159">
        <v>6</v>
      </c>
      <c r="X131" s="159"/>
      <c r="Y131" s="159"/>
      <c r="Z131" s="159"/>
      <c r="AA131" s="159"/>
      <c r="AB131" s="118" t="s">
        <v>563</v>
      </c>
    </row>
    <row r="132" spans="1:28" ht="33.75" customHeight="1" x14ac:dyDescent="0.2">
      <c r="A132" s="405" t="s">
        <v>297</v>
      </c>
      <c r="B132" s="405"/>
      <c r="C132" s="405"/>
      <c r="D132" s="405"/>
      <c r="E132" s="405"/>
      <c r="F132" s="405"/>
      <c r="G132" s="405"/>
      <c r="H132" s="80">
        <f>SUM(H131)</f>
        <v>867000000</v>
      </c>
      <c r="I132" s="80">
        <f>SUM(I131)</f>
        <v>867000000</v>
      </c>
      <c r="J132" s="87"/>
      <c r="K132" s="87"/>
      <c r="L132" s="80">
        <f>SUM(L131)</f>
        <v>850844945</v>
      </c>
      <c r="M132" s="215"/>
      <c r="N132" s="80">
        <f>SUM(N131)</f>
        <v>16155055</v>
      </c>
      <c r="O132" s="81"/>
      <c r="P132" s="189"/>
      <c r="Q132" s="189"/>
      <c r="R132" s="189"/>
      <c r="S132" s="189"/>
      <c r="T132" s="189"/>
      <c r="U132" s="126"/>
      <c r="V132" s="192">
        <f>SUM(V131)</f>
        <v>3</v>
      </c>
      <c r="W132" s="159"/>
      <c r="X132" s="159"/>
      <c r="Y132" s="159"/>
      <c r="Z132" s="159"/>
      <c r="AA132" s="159"/>
      <c r="AB132" s="79"/>
    </row>
    <row r="133" spans="1:28" ht="34.5" customHeight="1" x14ac:dyDescent="0.2">
      <c r="A133" s="404" t="s">
        <v>298</v>
      </c>
      <c r="B133" s="404"/>
      <c r="C133" s="404"/>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row>
    <row r="134" spans="1:28" ht="65.25" customHeight="1" x14ac:dyDescent="0.2">
      <c r="A134" s="129">
        <v>1</v>
      </c>
      <c r="B134" s="276" t="s">
        <v>454</v>
      </c>
      <c r="C134" s="132" t="s">
        <v>299</v>
      </c>
      <c r="D134" s="201" t="s">
        <v>140</v>
      </c>
      <c r="E134" s="130" t="s">
        <v>14</v>
      </c>
      <c r="F134" s="183">
        <v>2022</v>
      </c>
      <c r="G134" s="183">
        <v>2022</v>
      </c>
      <c r="H134" s="79">
        <v>1600000000</v>
      </c>
      <c r="I134" s="79">
        <v>1600000000</v>
      </c>
      <c r="J134" s="87"/>
      <c r="K134" s="139" t="s">
        <v>80</v>
      </c>
      <c r="L134" s="87">
        <v>1600000000</v>
      </c>
      <c r="M134" s="215" t="s">
        <v>535</v>
      </c>
      <c r="N134" s="87">
        <f>+H134-L134</f>
        <v>0</v>
      </c>
      <c r="O134" s="81" t="s">
        <v>0</v>
      </c>
      <c r="P134" s="189" t="s">
        <v>104</v>
      </c>
      <c r="Q134" s="189" t="s">
        <v>350</v>
      </c>
      <c r="R134" s="189" t="s">
        <v>512</v>
      </c>
      <c r="S134" s="189" t="s">
        <v>531</v>
      </c>
      <c r="T134" s="189"/>
      <c r="U134" s="77" t="s">
        <v>3</v>
      </c>
      <c r="V134" s="77">
        <v>50</v>
      </c>
      <c r="W134" s="77">
        <v>3</v>
      </c>
      <c r="X134" s="77"/>
      <c r="Y134" s="77"/>
      <c r="Z134" s="77"/>
      <c r="AA134" s="77"/>
      <c r="AB134" s="118" t="s">
        <v>532</v>
      </c>
    </row>
    <row r="135" spans="1:28" ht="30.75" customHeight="1" x14ac:dyDescent="0.2">
      <c r="A135" s="405" t="s">
        <v>297</v>
      </c>
      <c r="B135" s="405"/>
      <c r="C135" s="405"/>
      <c r="D135" s="405"/>
      <c r="E135" s="405"/>
      <c r="F135" s="405"/>
      <c r="G135" s="405"/>
      <c r="H135" s="80">
        <f>SUM(H134:H134)</f>
        <v>1600000000</v>
      </c>
      <c r="I135" s="80">
        <f>SUM(I134:I134)</f>
        <v>1600000000</v>
      </c>
      <c r="J135" s="87"/>
      <c r="K135" s="87"/>
      <c r="L135" s="80">
        <f>SUM(L134:L134)</f>
        <v>1600000000</v>
      </c>
      <c r="M135" s="215"/>
      <c r="N135" s="80">
        <f>SUM(N134:N134)</f>
        <v>0</v>
      </c>
      <c r="O135" s="81"/>
      <c r="P135" s="189"/>
      <c r="Q135" s="189"/>
      <c r="R135" s="189"/>
      <c r="S135" s="189"/>
      <c r="T135" s="189"/>
      <c r="U135" s="126"/>
      <c r="V135" s="80">
        <f t="shared" ref="V135:AA135" si="11">SUM(V134:V134)</f>
        <v>50</v>
      </c>
      <c r="W135" s="80">
        <f t="shared" si="11"/>
        <v>3</v>
      </c>
      <c r="X135" s="80">
        <f t="shared" si="11"/>
        <v>0</v>
      </c>
      <c r="Y135" s="80">
        <f t="shared" si="11"/>
        <v>0</v>
      </c>
      <c r="Z135" s="80">
        <f t="shared" si="11"/>
        <v>0</v>
      </c>
      <c r="AA135" s="80">
        <f t="shared" si="11"/>
        <v>0</v>
      </c>
      <c r="AB135" s="79"/>
    </row>
    <row r="136" spans="1:28" ht="32.25" customHeight="1" x14ac:dyDescent="0.2">
      <c r="A136" s="403" t="s">
        <v>72</v>
      </c>
      <c r="B136" s="403"/>
      <c r="C136" s="403"/>
      <c r="D136" s="195"/>
      <c r="E136" s="85"/>
      <c r="F136" s="85"/>
      <c r="G136" s="85"/>
      <c r="H136" s="92">
        <f>+H132+H135</f>
        <v>2467000000</v>
      </c>
      <c r="I136" s="92">
        <f>+I132+I135</f>
        <v>2467000000</v>
      </c>
      <c r="J136" s="116"/>
      <c r="K136" s="116"/>
      <c r="L136" s="92">
        <f>+L132+L135</f>
        <v>2450844945</v>
      </c>
      <c r="M136" s="217"/>
      <c r="N136" s="92">
        <f>+N132+N135</f>
        <v>16155055</v>
      </c>
      <c r="O136" s="286"/>
      <c r="P136" s="93"/>
      <c r="Q136" s="93"/>
      <c r="R136" s="93"/>
      <c r="S136" s="93"/>
      <c r="T136" s="93"/>
      <c r="U136" s="93"/>
      <c r="V136" s="92">
        <f t="shared" ref="V136:AB136" si="12">+V132+V135</f>
        <v>53</v>
      </c>
      <c r="W136" s="92">
        <f t="shared" si="12"/>
        <v>3</v>
      </c>
      <c r="X136" s="92">
        <f t="shared" si="12"/>
        <v>0</v>
      </c>
      <c r="Y136" s="92">
        <f t="shared" si="12"/>
        <v>0</v>
      </c>
      <c r="Z136" s="92">
        <f t="shared" si="12"/>
        <v>0</v>
      </c>
      <c r="AA136" s="92">
        <f t="shared" si="12"/>
        <v>0</v>
      </c>
      <c r="AB136" s="92">
        <f t="shared" si="12"/>
        <v>0</v>
      </c>
    </row>
    <row r="137" spans="1:28" ht="30" customHeight="1" thickBot="1" x14ac:dyDescent="0.25">
      <c r="A137" s="403" t="s">
        <v>63</v>
      </c>
      <c r="B137" s="403"/>
      <c r="C137" s="403"/>
      <c r="D137" s="403"/>
      <c r="E137" s="403"/>
      <c r="F137" s="403"/>
      <c r="G137" s="403"/>
      <c r="H137" s="92">
        <f>+H27+H54+H62+H103+H111+H128+H136</f>
        <v>59489795200</v>
      </c>
      <c r="I137" s="92">
        <f>+I27+I54+I62+I103+I111+I128+I136</f>
        <v>30654524700</v>
      </c>
      <c r="J137" s="208"/>
      <c r="K137" s="208"/>
      <c r="L137" s="92">
        <f>+L27+L54+L62+L103+L111+L128+L136</f>
        <v>54393719864</v>
      </c>
      <c r="M137" s="218"/>
      <c r="N137" s="92">
        <f>+N27+N54+N62+N103+N111+N128+N136</f>
        <v>2094201181</v>
      </c>
      <c r="O137" s="287"/>
      <c r="P137" s="121"/>
      <c r="Q137" s="121"/>
      <c r="R137" s="121"/>
      <c r="S137" s="121"/>
      <c r="T137" s="121"/>
      <c r="U137" s="121"/>
      <c r="V137" s="92">
        <f t="shared" ref="V137:AA137" si="13">+V27+V54+V62+V103+V111+V128+V136</f>
        <v>168</v>
      </c>
      <c r="W137" s="92">
        <f t="shared" si="13"/>
        <v>68</v>
      </c>
      <c r="X137" s="92">
        <f t="shared" si="13"/>
        <v>24</v>
      </c>
      <c r="Y137" s="92">
        <f t="shared" si="13"/>
        <v>19</v>
      </c>
      <c r="Z137" s="92">
        <f t="shared" si="13"/>
        <v>12</v>
      </c>
      <c r="AA137" s="92">
        <f t="shared" si="13"/>
        <v>5</v>
      </c>
      <c r="AB137" s="209"/>
    </row>
    <row r="138" spans="1:28" ht="29.25" customHeight="1" thickBot="1" x14ac:dyDescent="0.3">
      <c r="AA138" s="161">
        <f>+V137+W137+X137+Y137+Z137+AA137</f>
        <v>296</v>
      </c>
    </row>
    <row r="139" spans="1:28" x14ac:dyDescent="0.2">
      <c r="E139" s="73"/>
      <c r="U139" s="73"/>
      <c r="V139" s="73"/>
      <c r="W139" s="73"/>
      <c r="X139" s="73"/>
      <c r="Y139" s="73"/>
      <c r="Z139" s="73"/>
      <c r="AA139" s="73"/>
    </row>
    <row r="140" spans="1:28" ht="15.75" x14ac:dyDescent="0.25">
      <c r="E140" s="73"/>
      <c r="L140" s="89" t="s">
        <v>15</v>
      </c>
      <c r="M140" s="73"/>
      <c r="U140" s="73"/>
      <c r="V140" s="73"/>
      <c r="W140" s="73"/>
      <c r="X140" s="73"/>
      <c r="Y140" s="73"/>
      <c r="Z140" s="73"/>
      <c r="AA140" s="73"/>
    </row>
    <row r="141" spans="1:28" x14ac:dyDescent="0.2">
      <c r="M141" s="73" t="s">
        <v>89</v>
      </c>
    </row>
    <row r="142" spans="1:28" ht="40.5" customHeight="1" x14ac:dyDescent="0.2">
      <c r="M142" s="73"/>
    </row>
    <row r="143" spans="1:28" ht="15.75" x14ac:dyDescent="0.25">
      <c r="L143" s="89" t="s">
        <v>16</v>
      </c>
      <c r="M143" s="89"/>
    </row>
    <row r="144" spans="1:28" x14ac:dyDescent="0.2">
      <c r="M144" s="73" t="s">
        <v>88</v>
      </c>
    </row>
  </sheetData>
  <mergeCells count="144">
    <mergeCell ref="U113:U116"/>
    <mergeCell ref="V113:V116"/>
    <mergeCell ref="W113:W116"/>
    <mergeCell ref="X113:X116"/>
    <mergeCell ref="Y113:Y116"/>
    <mergeCell ref="Z113:Z116"/>
    <mergeCell ref="AA113:AA116"/>
    <mergeCell ref="AB113:AB116"/>
    <mergeCell ref="A113:A116"/>
    <mergeCell ref="B113:B116"/>
    <mergeCell ref="C113:C116"/>
    <mergeCell ref="D113:D116"/>
    <mergeCell ref="E113:E116"/>
    <mergeCell ref="F113:F116"/>
    <mergeCell ref="G113:G116"/>
    <mergeCell ref="H113:H116"/>
    <mergeCell ref="I113:I116"/>
    <mergeCell ref="P122:T122"/>
    <mergeCell ref="P71:T71"/>
    <mergeCell ref="P118:T118"/>
    <mergeCell ref="K68:K69"/>
    <mergeCell ref="O68:O69"/>
    <mergeCell ref="P68:P69"/>
    <mergeCell ref="O42:O43"/>
    <mergeCell ref="P42:P43"/>
    <mergeCell ref="G42:G43"/>
    <mergeCell ref="H42:H43"/>
    <mergeCell ref="I42:I43"/>
    <mergeCell ref="J42:J43"/>
    <mergeCell ref="K42:K43"/>
    <mergeCell ref="N42:N43"/>
    <mergeCell ref="N68:N69"/>
    <mergeCell ref="J113:J116"/>
    <mergeCell ref="K113:K116"/>
    <mergeCell ref="N113:N116"/>
    <mergeCell ref="O113:O116"/>
    <mergeCell ref="P113:P116"/>
    <mergeCell ref="Q113:Q116"/>
    <mergeCell ref="R113:R116"/>
    <mergeCell ref="S113:S116"/>
    <mergeCell ref="T113:T116"/>
    <mergeCell ref="A130:AB130"/>
    <mergeCell ref="A102:G102"/>
    <mergeCell ref="A112:AB112"/>
    <mergeCell ref="A54:G54"/>
    <mergeCell ref="A55:AB55"/>
    <mergeCell ref="A68:A69"/>
    <mergeCell ref="A64:AB64"/>
    <mergeCell ref="A93:G93"/>
    <mergeCell ref="C68:C69"/>
    <mergeCell ref="D68:D69"/>
    <mergeCell ref="E68:E69"/>
    <mergeCell ref="F68:F69"/>
    <mergeCell ref="G68:G69"/>
    <mergeCell ref="H68:H69"/>
    <mergeCell ref="I68:I69"/>
    <mergeCell ref="J68:J69"/>
    <mergeCell ref="P123:T123"/>
    <mergeCell ref="A94:AB94"/>
    <mergeCell ref="P125:T125"/>
    <mergeCell ref="P126:T126"/>
    <mergeCell ref="P127:T127"/>
    <mergeCell ref="B68:B69"/>
    <mergeCell ref="B91:B92"/>
    <mergeCell ref="N91:N92"/>
    <mergeCell ref="A9:AB9"/>
    <mergeCell ref="U5:U7"/>
    <mergeCell ref="AB5:AB7"/>
    <mergeCell ref="I5:I7"/>
    <mergeCell ref="J5:J7"/>
    <mergeCell ref="B5:B7"/>
    <mergeCell ref="A137:G137"/>
    <mergeCell ref="A133:AB133"/>
    <mergeCell ref="A135:G135"/>
    <mergeCell ref="A136:C136"/>
    <mergeCell ref="A27:G27"/>
    <mergeCell ref="U68:U69"/>
    <mergeCell ref="A132:G132"/>
    <mergeCell ref="A103:G103"/>
    <mergeCell ref="P103:T103"/>
    <mergeCell ref="A104:AB104"/>
    <mergeCell ref="P120:T120"/>
    <mergeCell ref="A111:C111"/>
    <mergeCell ref="P111:T111"/>
    <mergeCell ref="P124:T124"/>
    <mergeCell ref="A128:C128"/>
    <mergeCell ref="A129:AB129"/>
    <mergeCell ref="A28:AB28"/>
    <mergeCell ref="P59:T59"/>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U42:U43"/>
    <mergeCell ref="A91:A92"/>
    <mergeCell ref="C91:C92"/>
    <mergeCell ref="D91:D92"/>
    <mergeCell ref="E91:E92"/>
    <mergeCell ref="F91:F92"/>
    <mergeCell ref="G91:G92"/>
    <mergeCell ref="H91:H92"/>
    <mergeCell ref="I91:I92"/>
    <mergeCell ref="J91:J92"/>
    <mergeCell ref="K91:K92"/>
    <mergeCell ref="O91:O92"/>
    <mergeCell ref="P91:P92"/>
    <mergeCell ref="U91:U92"/>
    <mergeCell ref="P60:T60"/>
    <mergeCell ref="P61:T61"/>
    <mergeCell ref="A63:AB63"/>
    <mergeCell ref="A62:G62"/>
    <mergeCell ref="A42:A43"/>
    <mergeCell ref="C42:C43"/>
    <mergeCell ref="D42:D43"/>
    <mergeCell ref="E42:E43"/>
    <mergeCell ref="F42:F43"/>
    <mergeCell ref="B42:B43"/>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opLeftCell="V10" zoomScale="70" zoomScaleNormal="70" workbookViewId="0">
      <selection activeCell="Q9" sqref="Q9:Q11"/>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4257812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29" t="s">
        <v>18</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row>
    <row r="4" spans="1:56" ht="15" x14ac:dyDescent="0.25">
      <c r="A4" s="447" t="s">
        <v>83</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row>
    <row r="5" spans="1:56" ht="15" x14ac:dyDescent="0.25">
      <c r="A5" s="447" t="s">
        <v>680</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row>
    <row r="6" spans="1:56" ht="15" thickBot="1" x14ac:dyDescent="0.25"/>
    <row r="7" spans="1:56" ht="43.5" customHeight="1" x14ac:dyDescent="0.2">
      <c r="A7" s="448" t="s">
        <v>19</v>
      </c>
      <c r="B7" s="448" t="s">
        <v>20</v>
      </c>
      <c r="C7" s="439" t="s">
        <v>305</v>
      </c>
      <c r="D7" s="439"/>
      <c r="E7" s="439" t="s">
        <v>21</v>
      </c>
      <c r="F7" s="439"/>
      <c r="G7" s="439"/>
      <c r="H7" s="443"/>
      <c r="I7" s="449" t="s">
        <v>22</v>
      </c>
      <c r="J7" s="450"/>
      <c r="K7" s="450"/>
      <c r="L7" s="450"/>
      <c r="M7" s="450"/>
      <c r="N7" s="450"/>
      <c r="O7" s="469"/>
      <c r="P7" s="449" t="s">
        <v>307</v>
      </c>
      <c r="Q7" s="450"/>
      <c r="R7" s="450"/>
      <c r="S7" s="453" t="s">
        <v>44</v>
      </c>
      <c r="T7" s="454"/>
      <c r="U7" s="455"/>
      <c r="V7" s="479" t="s">
        <v>23</v>
      </c>
      <c r="W7" s="453" t="s">
        <v>24</v>
      </c>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5"/>
      <c r="AW7" s="496" t="s">
        <v>47</v>
      </c>
      <c r="AX7" s="496"/>
      <c r="AY7" s="496"/>
      <c r="AZ7" s="496"/>
      <c r="BA7" s="496"/>
      <c r="BB7" s="441"/>
      <c r="BC7" s="466" t="s">
        <v>25</v>
      </c>
      <c r="BD7" s="435" t="s">
        <v>26</v>
      </c>
    </row>
    <row r="8" spans="1:56" ht="55.5" customHeight="1" thickBot="1" x14ac:dyDescent="0.25">
      <c r="A8" s="448"/>
      <c r="B8" s="448"/>
      <c r="C8" s="439"/>
      <c r="D8" s="439"/>
      <c r="E8" s="439"/>
      <c r="F8" s="439"/>
      <c r="G8" s="439"/>
      <c r="H8" s="443"/>
      <c r="I8" s="470" t="s">
        <v>306</v>
      </c>
      <c r="J8" s="471"/>
      <c r="K8" s="471"/>
      <c r="L8" s="471"/>
      <c r="M8" s="444" t="s">
        <v>66</v>
      </c>
      <c r="N8" s="494"/>
      <c r="O8" s="495"/>
      <c r="P8" s="451"/>
      <c r="Q8" s="452"/>
      <c r="R8" s="452"/>
      <c r="S8" s="456" t="s">
        <v>27</v>
      </c>
      <c r="T8" s="3" t="s">
        <v>5</v>
      </c>
      <c r="U8" s="4" t="s">
        <v>308</v>
      </c>
      <c r="V8" s="480"/>
      <c r="W8" s="436"/>
      <c r="X8" s="416"/>
      <c r="Y8" s="416"/>
      <c r="Z8" s="416"/>
      <c r="AA8" s="416"/>
      <c r="AB8" s="416"/>
      <c r="AC8" s="416"/>
      <c r="AD8" s="416"/>
      <c r="AE8" s="439"/>
      <c r="AF8" s="439"/>
      <c r="AG8" s="416"/>
      <c r="AH8" s="416"/>
      <c r="AI8" s="416"/>
      <c r="AJ8" s="416"/>
      <c r="AK8" s="439"/>
      <c r="AL8" s="439"/>
      <c r="AM8" s="439"/>
      <c r="AN8" s="439"/>
      <c r="AO8" s="439"/>
      <c r="AP8" s="439"/>
      <c r="AQ8" s="439"/>
      <c r="AR8" s="439"/>
      <c r="AS8" s="439"/>
      <c r="AT8" s="439"/>
      <c r="AU8" s="439"/>
      <c r="AV8" s="498"/>
      <c r="AW8" s="452"/>
      <c r="AX8" s="452"/>
      <c r="AY8" s="452"/>
      <c r="AZ8" s="452"/>
      <c r="BA8" s="452"/>
      <c r="BB8" s="497"/>
      <c r="BC8" s="467"/>
      <c r="BD8" s="435"/>
    </row>
    <row r="9" spans="1:56" ht="57" customHeight="1" thickBot="1" x14ac:dyDescent="0.25">
      <c r="A9" s="448"/>
      <c r="B9" s="448"/>
      <c r="C9" s="439" t="s">
        <v>27</v>
      </c>
      <c r="D9" s="439" t="s">
        <v>28</v>
      </c>
      <c r="E9" s="435" t="s">
        <v>13</v>
      </c>
      <c r="F9" s="435" t="s">
        <v>14</v>
      </c>
      <c r="G9" s="435" t="s">
        <v>29</v>
      </c>
      <c r="H9" s="433" t="s">
        <v>65</v>
      </c>
      <c r="I9" s="436" t="s">
        <v>0</v>
      </c>
      <c r="J9" s="416" t="s">
        <v>1</v>
      </c>
      <c r="K9" s="416" t="s">
        <v>268</v>
      </c>
      <c r="L9" s="430" t="s">
        <v>29</v>
      </c>
      <c r="M9" s="505" t="s">
        <v>17</v>
      </c>
      <c r="N9" s="458" t="s">
        <v>4</v>
      </c>
      <c r="O9" s="461" t="s">
        <v>30</v>
      </c>
      <c r="P9" s="440" t="s">
        <v>27</v>
      </c>
      <c r="Q9" s="416" t="s">
        <v>67</v>
      </c>
      <c r="R9" s="443" t="s">
        <v>93</v>
      </c>
      <c r="S9" s="456"/>
      <c r="T9" s="459" t="s">
        <v>28</v>
      </c>
      <c r="U9" s="462" t="s">
        <v>28</v>
      </c>
      <c r="V9" s="480"/>
      <c r="W9" s="517" t="s">
        <v>599</v>
      </c>
      <c r="X9" s="518"/>
      <c r="Y9" s="472" t="s">
        <v>491</v>
      </c>
      <c r="Z9" s="473"/>
      <c r="AA9" s="491" t="s">
        <v>599</v>
      </c>
      <c r="AB9" s="492"/>
      <c r="AC9" s="492" t="s">
        <v>491</v>
      </c>
      <c r="AD9" s="493"/>
      <c r="AE9" s="483" t="s">
        <v>78</v>
      </c>
      <c r="AF9" s="483"/>
      <c r="AG9" s="506" t="s">
        <v>303</v>
      </c>
      <c r="AH9" s="507"/>
      <c r="AI9" s="507"/>
      <c r="AJ9" s="508"/>
      <c r="AK9" s="434" t="s">
        <v>31</v>
      </c>
      <c r="AL9" s="434"/>
      <c r="AM9" s="434"/>
      <c r="AN9" s="434"/>
      <c r="AO9" s="434"/>
      <c r="AP9" s="434"/>
      <c r="AQ9" s="434"/>
      <c r="AR9" s="434"/>
      <c r="AS9" s="434"/>
      <c r="AT9" s="434"/>
      <c r="AU9" s="445"/>
      <c r="AV9" s="446"/>
      <c r="AW9" s="485" t="s">
        <v>490</v>
      </c>
      <c r="AX9" s="486"/>
      <c r="AY9" s="487" t="s">
        <v>491</v>
      </c>
      <c r="AZ9" s="486"/>
      <c r="BA9" s="501" t="s">
        <v>45</v>
      </c>
      <c r="BB9" s="502"/>
      <c r="BC9" s="467"/>
      <c r="BD9" s="435"/>
    </row>
    <row r="10" spans="1:56" ht="113.25" customHeight="1" x14ac:dyDescent="0.2">
      <c r="A10" s="448"/>
      <c r="B10" s="448"/>
      <c r="C10" s="439"/>
      <c r="D10" s="439"/>
      <c r="E10" s="435"/>
      <c r="F10" s="435"/>
      <c r="G10" s="435"/>
      <c r="H10" s="433"/>
      <c r="I10" s="437"/>
      <c r="J10" s="417"/>
      <c r="K10" s="417"/>
      <c r="L10" s="431"/>
      <c r="M10" s="456"/>
      <c r="N10" s="459"/>
      <c r="O10" s="462"/>
      <c r="P10" s="441"/>
      <c r="Q10" s="417"/>
      <c r="R10" s="430"/>
      <c r="S10" s="457"/>
      <c r="T10" s="460"/>
      <c r="U10" s="463"/>
      <c r="V10" s="480"/>
      <c r="W10" s="514" t="s">
        <v>43</v>
      </c>
      <c r="X10" s="515"/>
      <c r="Y10" s="516" t="s">
        <v>43</v>
      </c>
      <c r="Z10" s="515"/>
      <c r="AA10" s="474" t="s">
        <v>85</v>
      </c>
      <c r="AB10" s="475"/>
      <c r="AC10" s="475" t="s">
        <v>85</v>
      </c>
      <c r="AD10" s="490"/>
      <c r="AE10" s="484"/>
      <c r="AF10" s="484"/>
      <c r="AG10" s="509" t="s">
        <v>304</v>
      </c>
      <c r="AH10" s="510"/>
      <c r="AI10" s="510" t="s">
        <v>492</v>
      </c>
      <c r="AJ10" s="511"/>
      <c r="AK10" s="434" t="s">
        <v>33</v>
      </c>
      <c r="AL10" s="434"/>
      <c r="AM10" s="428" t="s">
        <v>75</v>
      </c>
      <c r="AN10" s="428"/>
      <c r="AO10" s="481" t="s">
        <v>87</v>
      </c>
      <c r="AP10" s="482"/>
      <c r="AQ10" s="434" t="s">
        <v>34</v>
      </c>
      <c r="AR10" s="478"/>
      <c r="AS10" s="464" t="s">
        <v>90</v>
      </c>
      <c r="AT10" s="465"/>
      <c r="AU10" s="499" t="s">
        <v>86</v>
      </c>
      <c r="AV10" s="500"/>
      <c r="AW10" s="488" t="s">
        <v>32</v>
      </c>
      <c r="AX10" s="489"/>
      <c r="AY10" s="512" t="s">
        <v>32</v>
      </c>
      <c r="AZ10" s="513"/>
      <c r="BA10" s="503"/>
      <c r="BB10" s="504"/>
      <c r="BC10" s="467"/>
      <c r="BD10" s="435"/>
    </row>
    <row r="11" spans="1:56" ht="60.75" customHeight="1" thickBot="1" x14ac:dyDescent="0.25">
      <c r="A11" s="448"/>
      <c r="B11" s="448"/>
      <c r="C11" s="439"/>
      <c r="D11" s="439"/>
      <c r="E11" s="435"/>
      <c r="F11" s="435"/>
      <c r="G11" s="435"/>
      <c r="H11" s="433"/>
      <c r="I11" s="438"/>
      <c r="J11" s="418"/>
      <c r="K11" s="418"/>
      <c r="L11" s="432"/>
      <c r="M11" s="457"/>
      <c r="N11" s="460"/>
      <c r="O11" s="463"/>
      <c r="P11" s="442"/>
      <c r="Q11" s="418"/>
      <c r="R11" s="444"/>
      <c r="S11" s="457"/>
      <c r="T11" s="460"/>
      <c r="U11" s="463"/>
      <c r="V11" s="480"/>
      <c r="W11" s="313" t="s">
        <v>27</v>
      </c>
      <c r="X11" s="314" t="s">
        <v>28</v>
      </c>
      <c r="Y11" s="315" t="s">
        <v>27</v>
      </c>
      <c r="Z11" s="314" t="s">
        <v>28</v>
      </c>
      <c r="AA11" s="313" t="s">
        <v>27</v>
      </c>
      <c r="AB11" s="315" t="s">
        <v>28</v>
      </c>
      <c r="AC11" s="313" t="s">
        <v>27</v>
      </c>
      <c r="AD11" s="315" t="s">
        <v>28</v>
      </c>
      <c r="AE11" s="311" t="s">
        <v>27</v>
      </c>
      <c r="AF11" s="48" t="s">
        <v>28</v>
      </c>
      <c r="AG11" s="221" t="s">
        <v>27</v>
      </c>
      <c r="AH11" s="222" t="s">
        <v>28</v>
      </c>
      <c r="AI11" s="222" t="s">
        <v>27</v>
      </c>
      <c r="AJ11" s="223" t="s">
        <v>28</v>
      </c>
      <c r="AK11" s="56" t="s">
        <v>27</v>
      </c>
      <c r="AL11" s="54" t="s">
        <v>35</v>
      </c>
      <c r="AM11" s="55" t="s">
        <v>27</v>
      </c>
      <c r="AN11" s="55" t="s">
        <v>28</v>
      </c>
      <c r="AO11" s="55" t="s">
        <v>27</v>
      </c>
      <c r="AP11" s="55" t="s">
        <v>28</v>
      </c>
      <c r="AQ11" s="56" t="s">
        <v>27</v>
      </c>
      <c r="AR11" s="55" t="s">
        <v>36</v>
      </c>
      <c r="AS11" s="55" t="s">
        <v>27</v>
      </c>
      <c r="AT11" s="57" t="s">
        <v>37</v>
      </c>
      <c r="AU11" s="53" t="s">
        <v>27</v>
      </c>
      <c r="AV11" s="57" t="s">
        <v>28</v>
      </c>
      <c r="AW11" s="149" t="s">
        <v>27</v>
      </c>
      <c r="AX11" s="150" t="s">
        <v>28</v>
      </c>
      <c r="AY11" s="149" t="s">
        <v>27</v>
      </c>
      <c r="AZ11" s="150" t="s">
        <v>28</v>
      </c>
      <c r="BA11" s="150" t="s">
        <v>27</v>
      </c>
      <c r="BB11" s="150" t="s">
        <v>28</v>
      </c>
      <c r="BC11" s="468"/>
      <c r="BD11" s="435"/>
    </row>
    <row r="12" spans="1:56" ht="53.25" customHeight="1" x14ac:dyDescent="0.2">
      <c r="A12" s="141">
        <v>1</v>
      </c>
      <c r="B12" s="6" t="s">
        <v>40</v>
      </c>
      <c r="C12" s="5">
        <v>14</v>
      </c>
      <c r="D12" s="7">
        <v>40381200000</v>
      </c>
      <c r="E12" s="7">
        <v>11</v>
      </c>
      <c r="F12" s="7">
        <v>3</v>
      </c>
      <c r="G12" s="7" t="s">
        <v>71</v>
      </c>
      <c r="H12" s="8" t="s">
        <v>71</v>
      </c>
      <c r="I12" s="9">
        <v>13</v>
      </c>
      <c r="J12" s="10">
        <v>1</v>
      </c>
      <c r="K12" s="256">
        <v>0</v>
      </c>
      <c r="L12" s="113" t="s">
        <v>71</v>
      </c>
      <c r="M12" s="43" t="s">
        <v>71</v>
      </c>
      <c r="N12" s="44" t="s">
        <v>71</v>
      </c>
      <c r="O12" s="11" t="s">
        <v>71</v>
      </c>
      <c r="P12" s="45">
        <v>14</v>
      </c>
      <c r="Q12" s="95">
        <f>+D12</f>
        <v>40381200000</v>
      </c>
      <c r="R12" s="12">
        <f>+'2022 оны ХАА-ны дэлгэрэнгүй'!I27</f>
        <v>15494400000</v>
      </c>
      <c r="S12" s="257" t="s">
        <v>71</v>
      </c>
      <c r="T12" s="258" t="s">
        <v>71</v>
      </c>
      <c r="U12" s="259" t="s">
        <v>71</v>
      </c>
      <c r="V12" s="70">
        <v>14</v>
      </c>
      <c r="W12" s="316">
        <v>0</v>
      </c>
      <c r="X12" s="317">
        <v>0</v>
      </c>
      <c r="Y12" s="317"/>
      <c r="Z12" s="318"/>
      <c r="AA12" s="316">
        <v>2</v>
      </c>
      <c r="AB12" s="317">
        <v>200000000</v>
      </c>
      <c r="AC12" s="317"/>
      <c r="AD12" s="328"/>
      <c r="AE12" s="45">
        <v>0</v>
      </c>
      <c r="AF12" s="12">
        <v>0</v>
      </c>
      <c r="AG12" s="224">
        <v>0</v>
      </c>
      <c r="AH12" s="225">
        <v>0</v>
      </c>
      <c r="AI12" s="225">
        <v>0</v>
      </c>
      <c r="AJ12" s="226">
        <v>0</v>
      </c>
      <c r="AK12" s="219">
        <v>9</v>
      </c>
      <c r="AL12" s="49">
        <v>39559700000</v>
      </c>
      <c r="AM12" s="49">
        <v>0</v>
      </c>
      <c r="AN12" s="49">
        <v>0</v>
      </c>
      <c r="AO12" s="49">
        <v>0</v>
      </c>
      <c r="AP12" s="49">
        <v>0</v>
      </c>
      <c r="AQ12" s="49">
        <v>9</v>
      </c>
      <c r="AR12" s="49">
        <v>38151878642</v>
      </c>
      <c r="AS12" s="49">
        <v>9</v>
      </c>
      <c r="AT12" s="50">
        <v>1407821358</v>
      </c>
      <c r="AU12" s="145">
        <v>0</v>
      </c>
      <c r="AV12" s="50">
        <v>0</v>
      </c>
      <c r="AW12" s="151">
        <v>0</v>
      </c>
      <c r="AX12" s="152">
        <v>0</v>
      </c>
      <c r="AY12" s="151"/>
      <c r="AZ12" s="151"/>
      <c r="BA12" s="151">
        <v>3</v>
      </c>
      <c r="BB12" s="152">
        <v>621500000</v>
      </c>
      <c r="BC12" s="5">
        <v>14</v>
      </c>
      <c r="BD12" s="14">
        <v>1</v>
      </c>
    </row>
    <row r="13" spans="1:56" ht="49.5" customHeight="1" x14ac:dyDescent="0.2">
      <c r="A13" s="141">
        <v>2</v>
      </c>
      <c r="B13" s="15" t="s">
        <v>331</v>
      </c>
      <c r="C13" s="5">
        <v>24</v>
      </c>
      <c r="D13" s="7">
        <v>6424664200</v>
      </c>
      <c r="E13" s="7">
        <v>14</v>
      </c>
      <c r="F13" s="7">
        <v>9</v>
      </c>
      <c r="G13" s="7">
        <v>1</v>
      </c>
      <c r="H13" s="8">
        <v>0</v>
      </c>
      <c r="I13" s="16">
        <v>6</v>
      </c>
      <c r="J13" s="7">
        <v>17</v>
      </c>
      <c r="K13" s="8">
        <v>0</v>
      </c>
      <c r="L13" s="114">
        <v>1</v>
      </c>
      <c r="M13" s="18">
        <v>0</v>
      </c>
      <c r="N13" s="19">
        <v>0</v>
      </c>
      <c r="O13" s="17">
        <v>0</v>
      </c>
      <c r="P13" s="13">
        <v>24</v>
      </c>
      <c r="Q13" s="95">
        <f>+D13</f>
        <v>6424664200</v>
      </c>
      <c r="R13" s="8">
        <f>+'2022 оны ХАА-ны дэлгэрэнгүй'!I54</f>
        <v>4924664200</v>
      </c>
      <c r="S13" s="18">
        <v>0</v>
      </c>
      <c r="T13" s="19">
        <v>0</v>
      </c>
      <c r="U13" s="69">
        <v>0</v>
      </c>
      <c r="V13" s="71">
        <v>24</v>
      </c>
      <c r="W13" s="319">
        <v>1</v>
      </c>
      <c r="X13" s="320">
        <v>3000000000</v>
      </c>
      <c r="Y13" s="320">
        <v>1</v>
      </c>
      <c r="Z13" s="321">
        <v>100000000</v>
      </c>
      <c r="AA13" s="319">
        <v>1</v>
      </c>
      <c r="AB13" s="320">
        <v>100000000</v>
      </c>
      <c r="AC13" s="320">
        <v>1</v>
      </c>
      <c r="AD13" s="329">
        <v>100000000</v>
      </c>
      <c r="AE13" s="13">
        <v>0</v>
      </c>
      <c r="AF13" s="8">
        <v>0</v>
      </c>
      <c r="AG13" s="227">
        <v>1</v>
      </c>
      <c r="AH13" s="228">
        <v>70000000</v>
      </c>
      <c r="AI13" s="228">
        <v>1</v>
      </c>
      <c r="AJ13" s="229">
        <v>100000000</v>
      </c>
      <c r="AK13" s="220">
        <v>18</v>
      </c>
      <c r="AL13" s="52">
        <v>2954664200</v>
      </c>
      <c r="AM13" s="52">
        <v>0</v>
      </c>
      <c r="AN13" s="52">
        <v>0</v>
      </c>
      <c r="AO13" s="52">
        <v>0</v>
      </c>
      <c r="AP13" s="52">
        <v>0</v>
      </c>
      <c r="AQ13" s="52">
        <v>18</v>
      </c>
      <c r="AR13" s="52">
        <v>6222982165</v>
      </c>
      <c r="AS13" s="49">
        <v>9</v>
      </c>
      <c r="AT13" s="50">
        <v>47100937</v>
      </c>
      <c r="AU13" s="51">
        <v>0</v>
      </c>
      <c r="AV13" s="147">
        <v>0</v>
      </c>
      <c r="AW13" s="151">
        <v>0</v>
      </c>
      <c r="AX13" s="152">
        <v>0</v>
      </c>
      <c r="AY13" s="151">
        <v>0</v>
      </c>
      <c r="AZ13" s="151">
        <v>0</v>
      </c>
      <c r="BA13" s="151">
        <v>0</v>
      </c>
      <c r="BB13" s="152">
        <v>0</v>
      </c>
      <c r="BC13" s="5">
        <v>24</v>
      </c>
      <c r="BD13" s="14">
        <v>1</v>
      </c>
    </row>
    <row r="14" spans="1:56" ht="42.75" x14ac:dyDescent="0.2">
      <c r="A14" s="141">
        <v>3</v>
      </c>
      <c r="B14" s="6" t="s">
        <v>41</v>
      </c>
      <c r="C14" s="5">
        <v>6</v>
      </c>
      <c r="D14" s="7">
        <v>2785632900</v>
      </c>
      <c r="E14" s="7">
        <v>4</v>
      </c>
      <c r="F14" s="7">
        <v>1</v>
      </c>
      <c r="G14" s="7">
        <v>1</v>
      </c>
      <c r="H14" s="8">
        <v>0</v>
      </c>
      <c r="I14" s="16">
        <v>3</v>
      </c>
      <c r="J14" s="7">
        <v>0</v>
      </c>
      <c r="K14" s="8">
        <v>0</v>
      </c>
      <c r="L14" s="114">
        <v>0</v>
      </c>
      <c r="M14" s="18">
        <v>0</v>
      </c>
      <c r="N14" s="19">
        <v>3</v>
      </c>
      <c r="O14" s="17">
        <v>0</v>
      </c>
      <c r="P14" s="13">
        <v>3</v>
      </c>
      <c r="Q14" s="96">
        <v>2742632900</v>
      </c>
      <c r="R14" s="8">
        <v>710000000</v>
      </c>
      <c r="S14" s="18">
        <v>3</v>
      </c>
      <c r="T14" s="19">
        <v>43000000</v>
      </c>
      <c r="U14" s="19">
        <v>43000000</v>
      </c>
      <c r="V14" s="71">
        <v>3</v>
      </c>
      <c r="W14" s="319">
        <v>0</v>
      </c>
      <c r="X14" s="320">
        <v>0</v>
      </c>
      <c r="Y14" s="320"/>
      <c r="Z14" s="321"/>
      <c r="AA14" s="319">
        <v>0</v>
      </c>
      <c r="AB14" s="320">
        <v>0</v>
      </c>
      <c r="AC14" s="320"/>
      <c r="AD14" s="329"/>
      <c r="AE14" s="13">
        <v>0</v>
      </c>
      <c r="AF14" s="8">
        <v>0</v>
      </c>
      <c r="AG14" s="227">
        <v>1</v>
      </c>
      <c r="AH14" s="228">
        <v>400000000</v>
      </c>
      <c r="AI14" s="228">
        <v>0</v>
      </c>
      <c r="AJ14" s="229">
        <v>0</v>
      </c>
      <c r="AK14" s="220">
        <v>2</v>
      </c>
      <c r="AL14" s="52">
        <v>2342632900</v>
      </c>
      <c r="AM14" s="52">
        <v>0</v>
      </c>
      <c r="AN14" s="52">
        <v>0</v>
      </c>
      <c r="AO14" s="52">
        <v>0</v>
      </c>
      <c r="AP14" s="52">
        <v>0</v>
      </c>
      <c r="AQ14" s="52">
        <v>2</v>
      </c>
      <c r="AR14" s="52">
        <v>289270000</v>
      </c>
      <c r="AS14" s="52">
        <v>1</v>
      </c>
      <c r="AT14" s="50">
        <v>20730000</v>
      </c>
      <c r="AU14" s="51">
        <v>0</v>
      </c>
      <c r="AV14" s="147">
        <v>0</v>
      </c>
      <c r="AW14" s="151">
        <v>0</v>
      </c>
      <c r="AX14" s="152">
        <v>0</v>
      </c>
      <c r="AY14" s="151"/>
      <c r="AZ14" s="151"/>
      <c r="BA14" s="151">
        <v>0</v>
      </c>
      <c r="BB14" s="152">
        <v>0</v>
      </c>
      <c r="BC14" s="5">
        <v>3</v>
      </c>
      <c r="BD14" s="14">
        <v>1</v>
      </c>
    </row>
    <row r="15" spans="1:56" ht="42.75" x14ac:dyDescent="0.2">
      <c r="A15" s="141">
        <v>4</v>
      </c>
      <c r="B15" s="6" t="s">
        <v>335</v>
      </c>
      <c r="C15" s="5">
        <v>33</v>
      </c>
      <c r="D15" s="7">
        <v>5524307300</v>
      </c>
      <c r="E15" s="7">
        <v>33</v>
      </c>
      <c r="F15" s="7">
        <v>0</v>
      </c>
      <c r="G15" s="7">
        <v>0</v>
      </c>
      <c r="H15" s="8">
        <v>0</v>
      </c>
      <c r="I15" s="16">
        <v>9</v>
      </c>
      <c r="J15" s="7">
        <v>22</v>
      </c>
      <c r="K15" s="8">
        <v>1</v>
      </c>
      <c r="L15" s="114">
        <v>0</v>
      </c>
      <c r="M15" s="18">
        <v>0</v>
      </c>
      <c r="N15" s="19">
        <v>1</v>
      </c>
      <c r="O15" s="17">
        <v>0</v>
      </c>
      <c r="P15" s="13">
        <v>32</v>
      </c>
      <c r="Q15" s="7">
        <v>5504307300</v>
      </c>
      <c r="R15" s="96">
        <v>5088469700</v>
      </c>
      <c r="S15" s="18">
        <v>1</v>
      </c>
      <c r="T15" s="19">
        <v>20000000</v>
      </c>
      <c r="U15" s="19">
        <v>20000000</v>
      </c>
      <c r="V15" s="71">
        <v>30</v>
      </c>
      <c r="W15" s="319">
        <v>0</v>
      </c>
      <c r="X15" s="320">
        <v>0</v>
      </c>
      <c r="Y15" s="320">
        <v>1</v>
      </c>
      <c r="Z15" s="321">
        <v>60000000</v>
      </c>
      <c r="AA15" s="319">
        <v>0</v>
      </c>
      <c r="AB15" s="320">
        <v>0</v>
      </c>
      <c r="AC15" s="320">
        <v>1</v>
      </c>
      <c r="AD15" s="329">
        <v>100000000</v>
      </c>
      <c r="AE15" s="13">
        <v>0</v>
      </c>
      <c r="AF15" s="8">
        <v>0</v>
      </c>
      <c r="AG15" s="227">
        <v>0</v>
      </c>
      <c r="AH15" s="228">
        <v>0</v>
      </c>
      <c r="AI15" s="228">
        <v>0</v>
      </c>
      <c r="AJ15" s="229">
        <v>0</v>
      </c>
      <c r="AK15" s="220">
        <v>28</v>
      </c>
      <c r="AL15" s="52">
        <v>4639412600</v>
      </c>
      <c r="AM15" s="52">
        <v>2</v>
      </c>
      <c r="AN15" s="52">
        <v>150000000</v>
      </c>
      <c r="AO15" s="52">
        <v>0</v>
      </c>
      <c r="AP15" s="52">
        <v>0</v>
      </c>
      <c r="AQ15" s="52">
        <v>26</v>
      </c>
      <c r="AR15" s="52">
        <v>4686150863</v>
      </c>
      <c r="AS15" s="52">
        <v>19</v>
      </c>
      <c r="AT15" s="50">
        <v>525101580</v>
      </c>
      <c r="AU15" s="51">
        <v>2</v>
      </c>
      <c r="AV15" s="147">
        <v>704894700</v>
      </c>
      <c r="AW15" s="151">
        <v>0</v>
      </c>
      <c r="AX15" s="152">
        <v>0</v>
      </c>
      <c r="AY15" s="151">
        <v>0</v>
      </c>
      <c r="AZ15" s="151">
        <v>0</v>
      </c>
      <c r="BA15" s="151">
        <v>0</v>
      </c>
      <c r="BB15" s="152">
        <v>0</v>
      </c>
      <c r="BC15" s="5">
        <v>30</v>
      </c>
      <c r="BD15" s="14">
        <v>1</v>
      </c>
    </row>
    <row r="16" spans="1:56" ht="42.75" x14ac:dyDescent="0.2">
      <c r="A16" s="141">
        <v>5</v>
      </c>
      <c r="B16" s="6" t="s">
        <v>336</v>
      </c>
      <c r="C16" s="5">
        <v>6</v>
      </c>
      <c r="D16" s="7">
        <v>1206990800</v>
      </c>
      <c r="E16" s="7">
        <v>6</v>
      </c>
      <c r="F16" s="7">
        <v>0</v>
      </c>
      <c r="G16" s="7">
        <v>0</v>
      </c>
      <c r="H16" s="8">
        <v>0</v>
      </c>
      <c r="I16" s="39">
        <v>5</v>
      </c>
      <c r="J16" s="40">
        <v>1</v>
      </c>
      <c r="K16" s="41">
        <v>0</v>
      </c>
      <c r="L16" s="115">
        <v>0</v>
      </c>
      <c r="M16" s="58">
        <v>0</v>
      </c>
      <c r="N16" s="59">
        <v>0</v>
      </c>
      <c r="O16" s="42">
        <v>0</v>
      </c>
      <c r="P16" s="96">
        <v>6</v>
      </c>
      <c r="Q16" s="7">
        <f>+D16</f>
        <v>1206990800</v>
      </c>
      <c r="R16" s="8">
        <f>+'2022 оны ХАА-ны дэлгэрэнгүй'!I111</f>
        <v>1206990800</v>
      </c>
      <c r="S16" s="18">
        <v>0</v>
      </c>
      <c r="T16" s="19">
        <v>0</v>
      </c>
      <c r="U16" s="69">
        <v>0</v>
      </c>
      <c r="V16" s="71">
        <v>6</v>
      </c>
      <c r="W16" s="319">
        <v>0</v>
      </c>
      <c r="X16" s="320">
        <v>0</v>
      </c>
      <c r="Y16" s="320"/>
      <c r="Z16" s="321"/>
      <c r="AA16" s="319">
        <v>0</v>
      </c>
      <c r="AB16" s="320">
        <v>0</v>
      </c>
      <c r="AC16" s="320"/>
      <c r="AD16" s="329"/>
      <c r="AE16" s="13">
        <v>0</v>
      </c>
      <c r="AF16" s="8">
        <v>0</v>
      </c>
      <c r="AG16" s="227">
        <v>0</v>
      </c>
      <c r="AH16" s="228">
        <v>0</v>
      </c>
      <c r="AI16" s="228">
        <v>0</v>
      </c>
      <c r="AJ16" s="229">
        <v>0</v>
      </c>
      <c r="AK16" s="220">
        <v>6</v>
      </c>
      <c r="AL16" s="52">
        <v>1206990800</v>
      </c>
      <c r="AM16" s="52">
        <v>0</v>
      </c>
      <c r="AN16" s="52">
        <v>0</v>
      </c>
      <c r="AO16" s="52">
        <v>0</v>
      </c>
      <c r="AP16" s="52">
        <v>0</v>
      </c>
      <c r="AQ16" s="52">
        <v>6</v>
      </c>
      <c r="AR16" s="52">
        <v>1161161682</v>
      </c>
      <c r="AS16" s="52">
        <v>6</v>
      </c>
      <c r="AT16" s="50">
        <v>45829118</v>
      </c>
      <c r="AU16" s="51">
        <v>0</v>
      </c>
      <c r="AV16" s="147">
        <v>0</v>
      </c>
      <c r="AW16" s="151">
        <v>0</v>
      </c>
      <c r="AX16" s="152">
        <v>0</v>
      </c>
      <c r="AY16" s="151"/>
      <c r="AZ16" s="151"/>
      <c r="BA16" s="151">
        <v>0</v>
      </c>
      <c r="BB16" s="152">
        <v>0</v>
      </c>
      <c r="BC16" s="5">
        <v>6</v>
      </c>
      <c r="BD16" s="14">
        <v>1</v>
      </c>
    </row>
    <row r="17" spans="1:56" ht="57.75" customHeight="1" x14ac:dyDescent="0.2">
      <c r="A17" s="141">
        <v>6</v>
      </c>
      <c r="B17" s="6" t="s">
        <v>337</v>
      </c>
      <c r="C17" s="5">
        <v>12</v>
      </c>
      <c r="D17" s="7">
        <f>+'2022 оны ХАА-ны дэлгэрэнгүй'!H128</f>
        <v>700000000</v>
      </c>
      <c r="E17" s="7">
        <v>1</v>
      </c>
      <c r="F17" s="7">
        <v>5</v>
      </c>
      <c r="G17" s="7">
        <v>1</v>
      </c>
      <c r="H17" s="8">
        <v>5</v>
      </c>
      <c r="I17" s="39">
        <v>2</v>
      </c>
      <c r="J17" s="40">
        <v>2</v>
      </c>
      <c r="K17" s="41"/>
      <c r="L17" s="115">
        <v>1</v>
      </c>
      <c r="M17" s="58">
        <v>0</v>
      </c>
      <c r="N17" s="59">
        <v>7</v>
      </c>
      <c r="O17" s="42">
        <v>0</v>
      </c>
      <c r="P17" s="105">
        <v>5</v>
      </c>
      <c r="Q17" s="40">
        <v>608000000</v>
      </c>
      <c r="R17" s="41">
        <v>608000000</v>
      </c>
      <c r="S17" s="58">
        <v>7</v>
      </c>
      <c r="T17" s="59">
        <v>92000000</v>
      </c>
      <c r="U17" s="59">
        <v>92000000</v>
      </c>
      <c r="V17" s="107">
        <v>4</v>
      </c>
      <c r="W17" s="322">
        <v>0</v>
      </c>
      <c r="X17" s="323">
        <v>0</v>
      </c>
      <c r="Y17" s="323"/>
      <c r="Z17" s="324"/>
      <c r="AA17" s="322">
        <v>0</v>
      </c>
      <c r="AB17" s="323">
        <v>0</v>
      </c>
      <c r="AC17" s="323"/>
      <c r="AD17" s="330"/>
      <c r="AE17" s="312">
        <v>0</v>
      </c>
      <c r="AF17" s="41">
        <v>0</v>
      </c>
      <c r="AG17" s="234">
        <v>0</v>
      </c>
      <c r="AH17" s="235">
        <v>0</v>
      </c>
      <c r="AI17" s="235">
        <v>0</v>
      </c>
      <c r="AJ17" s="236">
        <v>0</v>
      </c>
      <c r="AK17" s="109">
        <v>4</v>
      </c>
      <c r="AL17" s="109">
        <v>544000000</v>
      </c>
      <c r="AM17" s="110">
        <v>1</v>
      </c>
      <c r="AN17" s="110">
        <v>300000000</v>
      </c>
      <c r="AO17" s="110">
        <v>0</v>
      </c>
      <c r="AP17" s="110">
        <v>0</v>
      </c>
      <c r="AQ17" s="110">
        <v>3</v>
      </c>
      <c r="AR17" s="110">
        <v>241794000</v>
      </c>
      <c r="AS17" s="110">
        <v>2</v>
      </c>
      <c r="AT17" s="147">
        <v>2206000</v>
      </c>
      <c r="AU17" s="108">
        <v>1</v>
      </c>
      <c r="AV17" s="148">
        <v>64000000</v>
      </c>
      <c r="AW17" s="237">
        <v>0</v>
      </c>
      <c r="AX17" s="238">
        <v>0</v>
      </c>
      <c r="AY17" s="237"/>
      <c r="AZ17" s="237"/>
      <c r="BA17" s="237">
        <v>0</v>
      </c>
      <c r="BB17" s="238">
        <v>0</v>
      </c>
      <c r="BC17" s="239">
        <v>4</v>
      </c>
      <c r="BD17" s="240">
        <v>1</v>
      </c>
    </row>
    <row r="18" spans="1:56" ht="57.75" customHeight="1" x14ac:dyDescent="0.2">
      <c r="A18" s="141">
        <v>7</v>
      </c>
      <c r="B18" s="6" t="s">
        <v>338</v>
      </c>
      <c r="C18" s="5">
        <v>1</v>
      </c>
      <c r="D18" s="7">
        <v>1600000000</v>
      </c>
      <c r="E18" s="7">
        <v>0</v>
      </c>
      <c r="F18" s="7">
        <v>1</v>
      </c>
      <c r="G18" s="7">
        <v>0</v>
      </c>
      <c r="H18" s="8">
        <v>0</v>
      </c>
      <c r="I18" s="39">
        <v>1</v>
      </c>
      <c r="J18" s="40">
        <v>0</v>
      </c>
      <c r="K18" s="41">
        <v>0</v>
      </c>
      <c r="L18" s="115">
        <v>0</v>
      </c>
      <c r="M18" s="58">
        <v>0</v>
      </c>
      <c r="N18" s="59">
        <v>0</v>
      </c>
      <c r="O18" s="42">
        <v>0</v>
      </c>
      <c r="P18" s="105">
        <v>1</v>
      </c>
      <c r="Q18" s="40">
        <v>1600000000</v>
      </c>
      <c r="R18" s="40">
        <v>1600000000</v>
      </c>
      <c r="S18" s="58">
        <v>0</v>
      </c>
      <c r="T18" s="59">
        <v>0</v>
      </c>
      <c r="U18" s="106">
        <v>0</v>
      </c>
      <c r="V18" s="107">
        <v>1</v>
      </c>
      <c r="W18" s="322">
        <v>0</v>
      </c>
      <c r="X18" s="323">
        <v>0</v>
      </c>
      <c r="Y18" s="323"/>
      <c r="Z18" s="324"/>
      <c r="AA18" s="322">
        <v>0</v>
      </c>
      <c r="AB18" s="323"/>
      <c r="AC18" s="323"/>
      <c r="AD18" s="330"/>
      <c r="AE18" s="312">
        <v>0</v>
      </c>
      <c r="AF18" s="41">
        <v>0</v>
      </c>
      <c r="AG18" s="234">
        <v>0</v>
      </c>
      <c r="AH18" s="235">
        <v>0</v>
      </c>
      <c r="AI18" s="235">
        <v>0</v>
      </c>
      <c r="AJ18" s="236">
        <v>0</v>
      </c>
      <c r="AK18" s="109">
        <v>1</v>
      </c>
      <c r="AL18" s="109">
        <v>1600000000</v>
      </c>
      <c r="AM18" s="110">
        <v>0</v>
      </c>
      <c r="AN18" s="110">
        <v>0</v>
      </c>
      <c r="AO18" s="110">
        <v>0</v>
      </c>
      <c r="AP18" s="110">
        <v>0</v>
      </c>
      <c r="AQ18" s="110">
        <v>1</v>
      </c>
      <c r="AR18" s="110">
        <v>1600000000</v>
      </c>
      <c r="AS18" s="110">
        <v>0</v>
      </c>
      <c r="AT18" s="147">
        <v>0</v>
      </c>
      <c r="AU18" s="108">
        <v>0</v>
      </c>
      <c r="AV18" s="148">
        <v>0</v>
      </c>
      <c r="AW18" s="237">
        <v>0</v>
      </c>
      <c r="AX18" s="238">
        <v>0</v>
      </c>
      <c r="AY18" s="237"/>
      <c r="AZ18" s="237"/>
      <c r="BA18" s="237">
        <v>0</v>
      </c>
      <c r="BB18" s="238">
        <v>0</v>
      </c>
      <c r="BC18" s="239">
        <v>1</v>
      </c>
      <c r="BD18" s="240">
        <v>1</v>
      </c>
    </row>
    <row r="19" spans="1:56" ht="61.5" customHeight="1" thickBot="1" x14ac:dyDescent="0.25">
      <c r="A19" s="141">
        <v>8</v>
      </c>
      <c r="B19" s="6" t="s">
        <v>84</v>
      </c>
      <c r="C19" s="5">
        <v>1</v>
      </c>
      <c r="D19" s="7">
        <v>867000000</v>
      </c>
      <c r="E19" s="7">
        <v>1</v>
      </c>
      <c r="F19" s="7">
        <v>0</v>
      </c>
      <c r="G19" s="7">
        <v>0</v>
      </c>
      <c r="H19" s="8">
        <v>0</v>
      </c>
      <c r="I19" s="39">
        <v>1</v>
      </c>
      <c r="J19" s="40">
        <v>0</v>
      </c>
      <c r="K19" s="41"/>
      <c r="L19" s="115">
        <v>0</v>
      </c>
      <c r="M19" s="58">
        <v>0</v>
      </c>
      <c r="N19" s="59">
        <v>0</v>
      </c>
      <c r="O19" s="42">
        <v>0</v>
      </c>
      <c r="P19" s="105">
        <v>1</v>
      </c>
      <c r="Q19" s="40">
        <v>867000000</v>
      </c>
      <c r="R19" s="40">
        <v>867000000</v>
      </c>
      <c r="S19" s="58">
        <v>0</v>
      </c>
      <c r="T19" s="59">
        <v>0</v>
      </c>
      <c r="U19" s="106">
        <v>0</v>
      </c>
      <c r="V19" s="107">
        <v>1</v>
      </c>
      <c r="W19" s="322">
        <v>0</v>
      </c>
      <c r="X19" s="323">
        <v>0</v>
      </c>
      <c r="Y19" s="323"/>
      <c r="Z19" s="324"/>
      <c r="AA19" s="322">
        <v>0</v>
      </c>
      <c r="AB19" s="323">
        <v>0</v>
      </c>
      <c r="AC19" s="323"/>
      <c r="AD19" s="330"/>
      <c r="AE19" s="312"/>
      <c r="AF19" s="41">
        <v>0</v>
      </c>
      <c r="AG19" s="234">
        <v>0</v>
      </c>
      <c r="AH19" s="235">
        <v>0</v>
      </c>
      <c r="AI19" s="235">
        <v>0</v>
      </c>
      <c r="AJ19" s="236">
        <v>0</v>
      </c>
      <c r="AK19" s="109">
        <v>1</v>
      </c>
      <c r="AL19" s="109">
        <v>867000000</v>
      </c>
      <c r="AM19" s="110">
        <v>0</v>
      </c>
      <c r="AN19" s="110">
        <v>0</v>
      </c>
      <c r="AO19" s="110">
        <v>0</v>
      </c>
      <c r="AP19" s="110">
        <v>0</v>
      </c>
      <c r="AQ19" s="110">
        <v>1</v>
      </c>
      <c r="AR19" s="110">
        <v>850844945</v>
      </c>
      <c r="AS19" s="110">
        <v>1</v>
      </c>
      <c r="AT19" s="111">
        <v>16155055</v>
      </c>
      <c r="AU19" s="108">
        <v>0</v>
      </c>
      <c r="AV19" s="148">
        <v>0</v>
      </c>
      <c r="AW19" s="237">
        <v>0</v>
      </c>
      <c r="AX19" s="238">
        <v>0</v>
      </c>
      <c r="AY19" s="237"/>
      <c r="AZ19" s="237"/>
      <c r="BA19" s="237">
        <v>0</v>
      </c>
      <c r="BB19" s="238"/>
      <c r="BC19" s="239">
        <v>1</v>
      </c>
      <c r="BD19" s="240">
        <v>1</v>
      </c>
    </row>
    <row r="20" spans="1:56" s="23" customFormat="1" ht="34.5" customHeight="1" thickBot="1" x14ac:dyDescent="0.3">
      <c r="A20" s="426" t="s">
        <v>38</v>
      </c>
      <c r="B20" s="427"/>
      <c r="C20" s="20">
        <f t="shared" ref="C20:I20" si="0">SUM(C12:C19)</f>
        <v>97</v>
      </c>
      <c r="D20" s="21">
        <f t="shared" si="0"/>
        <v>59489795200</v>
      </c>
      <c r="E20" s="117">
        <f t="shared" si="0"/>
        <v>70</v>
      </c>
      <c r="F20" s="20">
        <f t="shared" si="0"/>
        <v>19</v>
      </c>
      <c r="G20" s="20">
        <f t="shared" si="0"/>
        <v>3</v>
      </c>
      <c r="H20" s="104">
        <f t="shared" si="0"/>
        <v>5</v>
      </c>
      <c r="I20" s="260">
        <f t="shared" si="0"/>
        <v>40</v>
      </c>
      <c r="J20" s="260">
        <f t="shared" ref="J20:L20" si="1">SUM(J12:J19)</f>
        <v>43</v>
      </c>
      <c r="K20" s="260">
        <f t="shared" si="1"/>
        <v>1</v>
      </c>
      <c r="L20" s="260">
        <f t="shared" si="1"/>
        <v>2</v>
      </c>
      <c r="M20" s="22">
        <f>SUM(M12:M19)</f>
        <v>0</v>
      </c>
      <c r="N20" s="22">
        <f t="shared" ref="N20:O20" si="2">SUM(N12:N19)</f>
        <v>11</v>
      </c>
      <c r="O20" s="22">
        <f t="shared" si="2"/>
        <v>0</v>
      </c>
      <c r="P20" s="98">
        <f>SUM(P12:P19)</f>
        <v>86</v>
      </c>
      <c r="Q20" s="98">
        <f>SUM(Q12:Q19)</f>
        <v>59334795200</v>
      </c>
      <c r="R20" s="98">
        <f t="shared" ref="R20" si="3">SUM(R12:R19)</f>
        <v>30499524700</v>
      </c>
      <c r="S20" s="22">
        <f>SUM(S12:S19)</f>
        <v>11</v>
      </c>
      <c r="T20" s="22">
        <f t="shared" ref="T20:U20" si="4">SUM(T12:T19)</f>
        <v>155000000</v>
      </c>
      <c r="U20" s="22">
        <f t="shared" si="4"/>
        <v>155000000</v>
      </c>
      <c r="V20" s="72">
        <f>SUM(V12:V19)</f>
        <v>83</v>
      </c>
      <c r="W20" s="325">
        <f t="shared" ref="W20:AA20" si="5">SUM(W12:W19)</f>
        <v>1</v>
      </c>
      <c r="X20" s="326">
        <f t="shared" si="5"/>
        <v>3000000000</v>
      </c>
      <c r="Y20" s="325">
        <f t="shared" si="5"/>
        <v>2</v>
      </c>
      <c r="Z20" s="327">
        <f t="shared" si="5"/>
        <v>160000000</v>
      </c>
      <c r="AA20" s="331">
        <f t="shared" si="5"/>
        <v>3</v>
      </c>
      <c r="AB20" s="327">
        <f t="shared" ref="AB20:BB20" si="6">SUM(AB12:AB19)</f>
        <v>300000000</v>
      </c>
      <c r="AC20" s="331">
        <f>SUM(AC12:AC19)</f>
        <v>2</v>
      </c>
      <c r="AD20" s="327">
        <f t="shared" si="6"/>
        <v>200000000</v>
      </c>
      <c r="AE20" s="143">
        <f>SUM(AE12:AE19)</f>
        <v>0</v>
      </c>
      <c r="AF20" s="144">
        <f t="shared" si="6"/>
        <v>0</v>
      </c>
      <c r="AG20" s="246">
        <f>SUM(AG12:AG19)</f>
        <v>2</v>
      </c>
      <c r="AH20" s="247">
        <f t="shared" si="6"/>
        <v>470000000</v>
      </c>
      <c r="AI20" s="246">
        <f>SUM(AI12:AI19)</f>
        <v>1</v>
      </c>
      <c r="AJ20" s="247">
        <f>SUM(AJ12:AJ19)</f>
        <v>100000000</v>
      </c>
      <c r="AK20" s="248">
        <f t="shared" si="6"/>
        <v>69</v>
      </c>
      <c r="AL20" s="249">
        <f t="shared" si="6"/>
        <v>53714400500</v>
      </c>
      <c r="AM20" s="244">
        <f t="shared" si="6"/>
        <v>3</v>
      </c>
      <c r="AN20" s="245">
        <f t="shared" si="6"/>
        <v>450000000</v>
      </c>
      <c r="AO20" s="244">
        <f>SUM(AO12:AO19)</f>
        <v>0</v>
      </c>
      <c r="AP20" s="244">
        <f>SUM(AP12:AP19)</f>
        <v>0</v>
      </c>
      <c r="AQ20" s="250">
        <f t="shared" si="6"/>
        <v>66</v>
      </c>
      <c r="AR20" s="243">
        <f t="shared" si="6"/>
        <v>53204082297</v>
      </c>
      <c r="AS20" s="243">
        <f t="shared" si="6"/>
        <v>47</v>
      </c>
      <c r="AT20" s="251">
        <f t="shared" si="6"/>
        <v>2064944048</v>
      </c>
      <c r="AU20" s="143">
        <f>SUM(AU12:AU19)</f>
        <v>3</v>
      </c>
      <c r="AV20" s="144">
        <f>SUM(AV12:AV19)</f>
        <v>768894700</v>
      </c>
      <c r="AW20" s="252">
        <f t="shared" si="6"/>
        <v>0</v>
      </c>
      <c r="AX20" s="253">
        <f t="shared" si="6"/>
        <v>0</v>
      </c>
      <c r="AY20" s="252">
        <f t="shared" si="6"/>
        <v>0</v>
      </c>
      <c r="AZ20" s="253">
        <f t="shared" si="6"/>
        <v>0</v>
      </c>
      <c r="BA20" s="252">
        <f t="shared" si="6"/>
        <v>3</v>
      </c>
      <c r="BB20" s="253">
        <f t="shared" si="6"/>
        <v>621500000</v>
      </c>
      <c r="BC20" s="254">
        <f>SUM(BC12:BC19)</f>
        <v>83</v>
      </c>
      <c r="BD20" s="255">
        <v>0.94</v>
      </c>
    </row>
    <row r="21" spans="1:56" ht="26.25" customHeight="1" thickBot="1" x14ac:dyDescent="0.3">
      <c r="C21" s="24"/>
      <c r="D21" s="25"/>
      <c r="E21" s="25"/>
      <c r="F21" s="25"/>
      <c r="G21" s="25"/>
      <c r="H21" s="60">
        <f>+E20+F20+G20+H20</f>
        <v>97</v>
      </c>
      <c r="I21" s="61"/>
      <c r="J21" s="62"/>
      <c r="K21" s="62"/>
      <c r="L21" s="112">
        <f>+I20+J20+K20+L20</f>
        <v>86</v>
      </c>
      <c r="M21" s="63"/>
      <c r="N21" s="63"/>
      <c r="O21" s="99">
        <f>+M20+N20+O20</f>
        <v>11</v>
      </c>
      <c r="P21" s="97"/>
      <c r="Q21" s="97"/>
      <c r="R21" s="97"/>
      <c r="S21" s="100">
        <f>+P20+S20</f>
        <v>97</v>
      </c>
      <c r="T21" s="101">
        <f>+T20+Q20</f>
        <v>59489795200</v>
      </c>
      <c r="U21" s="103">
        <f>+R20+U20</f>
        <v>30654524700</v>
      </c>
      <c r="V21" s="26"/>
      <c r="W21" s="25"/>
      <c r="X21" s="25"/>
      <c r="Y21" s="25"/>
      <c r="Z21" s="25"/>
      <c r="AK21" s="241">
        <f>+W20+Y20+AA20+AC20+AE20+AG20+AI20+AK20+AU20</f>
        <v>83</v>
      </c>
      <c r="AO21" s="146"/>
      <c r="AP21" s="146"/>
      <c r="AU21" s="27"/>
      <c r="AV21" s="28"/>
      <c r="AW21" s="28"/>
      <c r="AX21" s="28"/>
      <c r="AY21" s="28"/>
      <c r="AZ21" s="28"/>
      <c r="BA21" s="295">
        <f>+AW20+AY20+BA20</f>
        <v>3</v>
      </c>
      <c r="BB21" s="296">
        <f>+AX20+AZ20+BB20</f>
        <v>621500000</v>
      </c>
      <c r="BC21" s="242">
        <f>+AK21-BC20</f>
        <v>0</v>
      </c>
      <c r="BD21" s="29"/>
    </row>
    <row r="22" spans="1:56" ht="25.5" customHeight="1" thickBot="1" x14ac:dyDescent="0.25">
      <c r="H22" s="64">
        <f>+H21-C20</f>
        <v>0</v>
      </c>
      <c r="I22" s="62"/>
      <c r="J22" s="62"/>
      <c r="K22" s="62"/>
      <c r="L22" s="65"/>
      <c r="M22" s="66"/>
      <c r="N22" s="65"/>
      <c r="O22" s="120">
        <f>+L21+O21</f>
        <v>97</v>
      </c>
      <c r="P22" s="33"/>
      <c r="Q22" s="33"/>
      <c r="R22" s="33"/>
      <c r="S22" s="30">
        <f>+C20-S21</f>
        <v>0</v>
      </c>
      <c r="T22" s="31">
        <f>+T21-D20</f>
        <v>0</v>
      </c>
      <c r="U22" s="32"/>
      <c r="AK22" s="33"/>
      <c r="AU22" s="27"/>
      <c r="AV22" s="28"/>
      <c r="AW22" s="28"/>
      <c r="AX22" s="28"/>
      <c r="AY22" s="28"/>
      <c r="AZ22" s="28"/>
      <c r="BC22" s="153"/>
      <c r="BD22" s="155"/>
    </row>
    <row r="23" spans="1:56" ht="15" customHeight="1" thickBot="1" x14ac:dyDescent="0.25">
      <c r="H23" s="62"/>
      <c r="I23" s="62"/>
      <c r="J23" s="62"/>
      <c r="K23" s="62"/>
      <c r="L23" s="67"/>
      <c r="M23" s="67"/>
      <c r="N23" s="67"/>
      <c r="O23" s="68">
        <f>+H21-O22</f>
        <v>0</v>
      </c>
      <c r="P23" s="34"/>
      <c r="Q23" s="34"/>
      <c r="R23" s="34"/>
      <c r="S23" s="33"/>
      <c r="T23" s="35"/>
      <c r="U23" s="32"/>
      <c r="AL23" s="27"/>
      <c r="AM23" s="27"/>
      <c r="AN23" s="27"/>
      <c r="AO23" s="27"/>
      <c r="AP23" s="27"/>
      <c r="AT23" s="477" t="s">
        <v>39</v>
      </c>
      <c r="AU23" s="36">
        <f>+W20+Y20+AA20+AC20+AE20+AG20+AI20+AK20+AU20+AW20+AY20+BA20</f>
        <v>86</v>
      </c>
      <c r="AV23" s="37">
        <f>+X20+Z20+AB20+AD20+AF20+AH20+AJ20+AL20+AV20+AX20+AZ20+BB20</f>
        <v>59334795200</v>
      </c>
      <c r="AW23" s="140"/>
      <c r="AX23" s="140"/>
      <c r="AY23" s="140"/>
      <c r="AZ23" s="140"/>
      <c r="BC23" s="153"/>
      <c r="BD23" s="154"/>
    </row>
    <row r="24" spans="1:56" ht="15" customHeight="1" x14ac:dyDescent="0.2">
      <c r="O24" s="33"/>
      <c r="P24" s="34"/>
      <c r="Q24" s="34"/>
      <c r="R24" s="34"/>
      <c r="S24" s="33"/>
      <c r="T24" s="35"/>
      <c r="U24" s="32"/>
      <c r="AT24" s="477"/>
      <c r="AU24" s="46">
        <f>+AU23-P20</f>
        <v>0</v>
      </c>
      <c r="AV24" s="47">
        <f>+AV23-Q20</f>
        <v>0</v>
      </c>
      <c r="AW24" s="142"/>
      <c r="AX24" s="142"/>
      <c r="AY24" s="142"/>
      <c r="AZ24" s="142"/>
    </row>
    <row r="25" spans="1:56" ht="15" customHeight="1" x14ac:dyDescent="0.2">
      <c r="O25" s="33"/>
      <c r="P25" s="34"/>
      <c r="Q25" s="34"/>
      <c r="R25" s="34"/>
      <c r="S25" s="33"/>
      <c r="T25" s="35"/>
      <c r="U25" s="32"/>
      <c r="AU25" s="27"/>
      <c r="AV25" s="28"/>
      <c r="AW25" s="28"/>
      <c r="AX25" s="28"/>
      <c r="AY25" s="28"/>
      <c r="AZ25" s="28"/>
    </row>
    <row r="26" spans="1:56" ht="15" x14ac:dyDescent="0.25">
      <c r="A26" s="429" t="s">
        <v>15</v>
      </c>
      <c r="B26" s="429"/>
      <c r="C26" s="429"/>
      <c r="D26" s="429"/>
      <c r="E26" s="429"/>
      <c r="F26" s="429"/>
      <c r="G26" s="429"/>
      <c r="H26" s="429"/>
      <c r="I26" s="429"/>
      <c r="J26" s="429"/>
      <c r="K26" s="429"/>
      <c r="L26" s="429"/>
      <c r="M26" s="429"/>
      <c r="N26" s="429"/>
      <c r="O26" s="429"/>
      <c r="P26" s="429"/>
      <c r="Q26" s="429"/>
      <c r="R26" s="429"/>
      <c r="S26" s="429"/>
      <c r="T26" s="429"/>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425"/>
      <c r="C27" s="425"/>
      <c r="D27" s="425"/>
      <c r="E27" s="425"/>
      <c r="F27" s="425"/>
      <c r="G27" s="425"/>
      <c r="H27" s="425"/>
      <c r="I27" s="420"/>
      <c r="J27" s="420"/>
      <c r="K27" s="420"/>
      <c r="L27" s="420"/>
      <c r="M27" s="420"/>
      <c r="N27" s="424"/>
      <c r="T27" s="476" t="s">
        <v>46</v>
      </c>
      <c r="U27" s="476"/>
      <c r="V27" s="476"/>
      <c r="W27" s="476"/>
      <c r="X27" s="476"/>
      <c r="Y27" s="476"/>
      <c r="Z27" s="476"/>
      <c r="AA27" s="476"/>
      <c r="AB27" s="476"/>
      <c r="AC27" s="476"/>
      <c r="AD27" s="476"/>
      <c r="AE27" s="476"/>
      <c r="AF27" s="476"/>
      <c r="AG27" s="476"/>
    </row>
    <row r="28" spans="1:56" ht="24.75" customHeight="1" x14ac:dyDescent="0.2">
      <c r="B28" s="425"/>
      <c r="C28" s="425"/>
      <c r="D28" s="261"/>
      <c r="E28" s="424"/>
      <c r="F28" s="424"/>
      <c r="G28" s="424"/>
      <c r="H28" s="424"/>
      <c r="I28" s="262"/>
      <c r="J28" s="262"/>
      <c r="K28" s="262"/>
      <c r="L28" s="262"/>
      <c r="M28" s="262"/>
      <c r="N28" s="424"/>
      <c r="T28" s="136"/>
      <c r="U28" s="136"/>
      <c r="V28" s="136"/>
      <c r="W28" s="136"/>
      <c r="X28" s="136"/>
      <c r="Y28" s="300"/>
      <c r="Z28" s="300"/>
      <c r="AA28" s="136"/>
      <c r="AB28" s="136"/>
      <c r="AC28" s="300"/>
      <c r="AD28" s="300"/>
      <c r="AE28" s="136"/>
      <c r="AF28" s="136"/>
      <c r="AG28" s="136"/>
    </row>
    <row r="29" spans="1:56" x14ac:dyDescent="0.2">
      <c r="B29" s="263"/>
      <c r="C29" s="264"/>
      <c r="D29" s="265"/>
      <c r="E29" s="421"/>
      <c r="F29" s="421"/>
      <c r="G29" s="421"/>
      <c r="H29" s="421"/>
      <c r="I29" s="264"/>
      <c r="J29" s="264"/>
      <c r="K29" s="264"/>
      <c r="L29" s="264"/>
      <c r="M29" s="264"/>
      <c r="N29" s="264"/>
      <c r="U29" s="27"/>
    </row>
    <row r="30" spans="1:56" x14ac:dyDescent="0.2">
      <c r="B30" s="263"/>
      <c r="C30" s="264"/>
      <c r="D30" s="265"/>
      <c r="E30" s="421"/>
      <c r="F30" s="421"/>
      <c r="G30" s="421"/>
      <c r="H30" s="421"/>
      <c r="I30" s="264"/>
      <c r="J30" s="264"/>
      <c r="K30" s="264"/>
      <c r="L30" s="264"/>
      <c r="M30" s="264"/>
      <c r="N30" s="264"/>
    </row>
    <row r="31" spans="1:56" x14ac:dyDescent="0.2">
      <c r="B31" s="263"/>
      <c r="C31" s="264"/>
      <c r="D31" s="265"/>
      <c r="E31" s="421"/>
      <c r="F31" s="421"/>
      <c r="G31" s="421"/>
      <c r="H31" s="421"/>
      <c r="I31" s="264"/>
      <c r="J31" s="264"/>
      <c r="K31" s="264"/>
      <c r="L31" s="264"/>
      <c r="M31" s="264"/>
      <c r="N31" s="264"/>
    </row>
    <row r="32" spans="1:56" ht="15" x14ac:dyDescent="0.25">
      <c r="B32" s="266"/>
      <c r="C32" s="267"/>
      <c r="D32" s="268"/>
      <c r="E32" s="422"/>
      <c r="F32" s="423"/>
      <c r="G32" s="423"/>
      <c r="H32" s="423"/>
      <c r="I32" s="267"/>
      <c r="J32" s="267"/>
      <c r="K32" s="267"/>
      <c r="L32" s="267"/>
      <c r="M32" s="267"/>
      <c r="N32" s="267"/>
      <c r="O32" s="38"/>
      <c r="P32" s="38"/>
      <c r="Q32" s="38"/>
      <c r="R32" s="38"/>
      <c r="S32" s="38"/>
      <c r="T32" s="135" t="s">
        <v>16</v>
      </c>
      <c r="U32" s="38"/>
      <c r="V32" s="38"/>
      <c r="W32" s="38"/>
      <c r="X32" s="38"/>
      <c r="Y32" s="38"/>
      <c r="Z32" s="38"/>
      <c r="AA32" s="38"/>
      <c r="AB32" s="38"/>
      <c r="AC32" s="38"/>
      <c r="AD32" s="38"/>
      <c r="AE32" s="38"/>
      <c r="AF32" s="38"/>
      <c r="AG32" s="38"/>
      <c r="AH32" s="38"/>
      <c r="AI32" s="38"/>
      <c r="AJ32" s="38"/>
    </row>
    <row r="33" spans="2:33" ht="15" customHeight="1" x14ac:dyDescent="0.2">
      <c r="B33" s="264"/>
      <c r="C33" s="33"/>
      <c r="D33" s="33"/>
      <c r="E33" s="419"/>
      <c r="F33" s="420"/>
      <c r="G33" s="420"/>
      <c r="H33" s="420"/>
      <c r="I33" s="264"/>
      <c r="J33" s="264"/>
      <c r="K33" s="264"/>
      <c r="L33" s="264"/>
      <c r="M33" s="264"/>
      <c r="N33" s="264"/>
      <c r="T33" s="476" t="s">
        <v>68</v>
      </c>
      <c r="U33" s="476"/>
      <c r="V33" s="476"/>
      <c r="W33" s="476"/>
      <c r="X33" s="476"/>
      <c r="Y33" s="476"/>
      <c r="Z33" s="476"/>
      <c r="AA33" s="476"/>
      <c r="AB33" s="476"/>
      <c r="AC33" s="476"/>
      <c r="AD33" s="476"/>
      <c r="AE33" s="476"/>
      <c r="AF33" s="476"/>
      <c r="AG33" s="476"/>
    </row>
    <row r="34" spans="2:33" x14ac:dyDescent="0.2">
      <c r="B34" s="264"/>
      <c r="C34" s="264"/>
      <c r="D34" s="264"/>
      <c r="E34" s="264"/>
      <c r="F34" s="264"/>
      <c r="G34" s="264"/>
      <c r="H34" s="264"/>
      <c r="I34" s="264"/>
      <c r="J34" s="264"/>
      <c r="K34" s="264"/>
      <c r="L34" s="264"/>
      <c r="M34" s="264"/>
      <c r="N34" s="264"/>
    </row>
    <row r="35" spans="2:33" ht="15" x14ac:dyDescent="0.2">
      <c r="B35" s="264"/>
      <c r="C35" s="425"/>
      <c r="D35" s="425"/>
      <c r="E35" s="425"/>
      <c r="F35" s="425"/>
      <c r="G35" s="425"/>
      <c r="H35" s="425"/>
      <c r="I35" s="264"/>
      <c r="J35" s="264"/>
      <c r="K35" s="264"/>
      <c r="L35" s="264"/>
      <c r="M35" s="264"/>
      <c r="N35" s="264"/>
      <c r="V35" s="1"/>
    </row>
    <row r="36" spans="2:33" ht="15" x14ac:dyDescent="0.2">
      <c r="B36" s="264"/>
      <c r="C36" s="425"/>
      <c r="D36" s="261"/>
      <c r="E36" s="424"/>
      <c r="F36" s="424"/>
      <c r="G36" s="424"/>
      <c r="H36" s="424"/>
      <c r="I36" s="264"/>
      <c r="J36" s="264"/>
      <c r="K36" s="264"/>
      <c r="L36" s="264"/>
      <c r="M36" s="264"/>
      <c r="N36" s="264"/>
      <c r="V36" s="1"/>
    </row>
    <row r="37" spans="2:33" x14ac:dyDescent="0.2">
      <c r="B37" s="264"/>
      <c r="C37" s="264"/>
      <c r="D37" s="265"/>
      <c r="E37" s="421"/>
      <c r="F37" s="421"/>
      <c r="G37" s="421"/>
      <c r="H37" s="421"/>
      <c r="I37" s="264"/>
      <c r="J37" s="264"/>
      <c r="K37" s="264"/>
      <c r="L37" s="264"/>
      <c r="M37" s="264"/>
      <c r="N37" s="264"/>
      <c r="V37" s="1"/>
    </row>
    <row r="38" spans="2:33" x14ac:dyDescent="0.2">
      <c r="B38" s="264"/>
      <c r="C38" s="264"/>
      <c r="D38" s="265"/>
      <c r="E38" s="421"/>
      <c r="F38" s="421"/>
      <c r="G38" s="421"/>
      <c r="H38" s="421"/>
      <c r="I38" s="264"/>
      <c r="J38" s="264"/>
      <c r="K38" s="264"/>
      <c r="L38" s="264"/>
      <c r="M38" s="264"/>
      <c r="N38" s="264"/>
      <c r="V38" s="1"/>
    </row>
    <row r="39" spans="2:33" x14ac:dyDescent="0.2">
      <c r="B39" s="264"/>
      <c r="C39" s="264"/>
      <c r="D39" s="265"/>
      <c r="E39" s="421"/>
      <c r="F39" s="421"/>
      <c r="G39" s="421"/>
      <c r="H39" s="421"/>
      <c r="I39" s="264"/>
      <c r="J39" s="264"/>
      <c r="K39" s="264"/>
      <c r="L39" s="264"/>
      <c r="M39" s="264"/>
      <c r="N39" s="264"/>
      <c r="V39" s="1"/>
    </row>
    <row r="40" spans="2:33" x14ac:dyDescent="0.2">
      <c r="B40" s="264"/>
      <c r="C40" s="264"/>
      <c r="D40" s="265"/>
      <c r="E40" s="421"/>
      <c r="F40" s="421"/>
      <c r="G40" s="421"/>
      <c r="H40" s="421"/>
      <c r="I40" s="264"/>
      <c r="J40" s="264"/>
      <c r="K40" s="264"/>
      <c r="L40" s="264"/>
      <c r="M40" s="264"/>
      <c r="N40" s="264"/>
      <c r="V40" s="1"/>
    </row>
    <row r="41" spans="2:33" ht="15" x14ac:dyDescent="0.25">
      <c r="B41" s="264"/>
      <c r="C41" s="269"/>
      <c r="D41" s="270"/>
      <c r="E41" s="422"/>
      <c r="F41" s="423"/>
      <c r="G41" s="423"/>
      <c r="H41" s="423"/>
      <c r="I41" s="264"/>
      <c r="J41" s="264"/>
      <c r="K41" s="264"/>
      <c r="L41" s="264"/>
      <c r="M41" s="264"/>
      <c r="N41" s="264"/>
      <c r="V41" s="1"/>
    </row>
    <row r="42" spans="2:33" x14ac:dyDescent="0.2">
      <c r="B42" s="264"/>
      <c r="C42" s="271"/>
      <c r="D42" s="33"/>
      <c r="E42" s="419"/>
      <c r="F42" s="420"/>
      <c r="G42" s="420"/>
      <c r="H42" s="420"/>
      <c r="I42" s="264"/>
      <c r="J42" s="264"/>
      <c r="K42" s="264"/>
      <c r="L42" s="264"/>
      <c r="M42" s="264"/>
      <c r="N42" s="264"/>
      <c r="V42" s="1"/>
    </row>
  </sheetData>
  <mergeCells count="85">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2022-12-13T04:40:35Z</dcterms:modified>
</cp:coreProperties>
</file>